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2530" yWindow="-15" windowWidth="6285" windowHeight="12120" firstSheet="2" activeTab="3"/>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Blocks!$B$2:$DE$2</definedName>
    <definedName name="NamesEnd">Blocks!$DE$2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Blocks!$DE$231</definedName>
    <definedName name="Tracker">TrackerStart:TrackerEnd</definedName>
  </definedNames>
  <calcPr calcId="145621"/>
</workbook>
</file>

<file path=xl/calcChain.xml><?xml version="1.0" encoding="utf-8"?>
<calcChain xmlns="http://schemas.openxmlformats.org/spreadsheetml/2006/main">
  <c r="I10" i="18" l="1"/>
  <c r="H10" i="18"/>
  <c r="I9" i="18"/>
  <c r="H9" i="18"/>
  <c r="N10" i="18"/>
  <c r="M10" i="18"/>
  <c r="K10" i="18"/>
  <c r="N9" i="18"/>
  <c r="M9" i="18"/>
  <c r="K9" i="18"/>
  <c r="N8" i="18"/>
  <c r="M8" i="18"/>
  <c r="K8" i="18"/>
  <c r="H8" i="18"/>
  <c r="N7" i="18"/>
  <c r="M7" i="18"/>
  <c r="K7" i="18"/>
  <c r="H7" i="18"/>
  <c r="N6" i="18"/>
  <c r="M6" i="18"/>
  <c r="K6" i="18"/>
  <c r="H6" i="18"/>
  <c r="N5" i="18"/>
  <c r="M5" i="18"/>
  <c r="K5" i="18"/>
  <c r="H5" i="18"/>
  <c r="F10" i="18" l="1"/>
  <c r="G10" i="18" s="1"/>
  <c r="D10" i="18"/>
  <c r="F9" i="18"/>
  <c r="G9" i="18" s="1"/>
  <c r="D9" i="18"/>
  <c r="C9" i="18"/>
  <c r="C10" i="18" s="1"/>
  <c r="F7" i="18"/>
  <c r="G7" i="18" s="1"/>
  <c r="D7" i="18"/>
  <c r="C7" i="18"/>
  <c r="F8" i="18"/>
  <c r="G8" i="18" s="1"/>
  <c r="D8" i="18"/>
  <c r="C8" i="18"/>
  <c r="F6" i="18"/>
  <c r="G6" i="18" s="1"/>
  <c r="D6" i="18"/>
  <c r="C6" i="18"/>
  <c r="F5" i="18"/>
  <c r="G5" i="18" s="1"/>
  <c r="D5" i="18"/>
  <c r="C5" i="18"/>
  <c r="K4" i="18"/>
  <c r="C4" i="18"/>
  <c r="AN64" i="17" l="1"/>
  <c r="AN70" i="17" s="1"/>
  <c r="AN76" i="17" s="1"/>
  <c r="AN82" i="17" s="1"/>
  <c r="AN63" i="17"/>
  <c r="AN69" i="17" s="1"/>
  <c r="AN75" i="17" s="1"/>
  <c r="AN81" i="17" s="1"/>
  <c r="AN60" i="17"/>
  <c r="AN66" i="17" s="1"/>
  <c r="AN72" i="17" s="1"/>
  <c r="AN78" i="17" s="1"/>
  <c r="AN32" i="17"/>
  <c r="AN38" i="17" s="1"/>
  <c r="AN44" i="17" s="1"/>
  <c r="AN50" i="17" s="1"/>
  <c r="AN31" i="17"/>
  <c r="AN37" i="17" s="1"/>
  <c r="AN43" i="17" s="1"/>
  <c r="AN49" i="17" s="1"/>
  <c r="AN28" i="17"/>
  <c r="AN34" i="17" s="1"/>
  <c r="AN40" i="17" s="1"/>
  <c r="AN46" i="17" s="1"/>
  <c r="N27" i="12" l="1"/>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K27" i="12"/>
  <c r="H27" i="12"/>
  <c r="E27" i="12"/>
  <c r="A31" i="18" l="1"/>
  <c r="A32" i="18"/>
  <c r="B30" i="19" s="1"/>
  <c r="A33" i="18"/>
  <c r="B31" i="19" s="1"/>
  <c r="A34" i="18"/>
  <c r="A35" i="18"/>
  <c r="A36" i="18"/>
  <c r="A37" i="18"/>
  <c r="A38" i="18"/>
  <c r="A39" i="18"/>
  <c r="A40" i="18"/>
  <c r="A41" i="18"/>
  <c r="A42" i="18"/>
  <c r="A43" i="18"/>
  <c r="A44" i="18"/>
  <c r="CE2" i="12" l="1"/>
  <c r="B29" i="19"/>
  <c r="CH2" i="12"/>
  <c r="CK2" i="12"/>
  <c r="A4" i="17" l="1"/>
  <c r="A5" i="17" s="1"/>
  <c r="M4" i="18"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6" i="17" l="1"/>
  <c r="A7" i="17" s="1"/>
  <c r="N4" i="18" s="1"/>
  <c r="A8" i="17" l="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30" i="18"/>
  <c r="A29" i="18"/>
  <c r="A28" i="18"/>
  <c r="A27" i="18"/>
  <c r="A26" i="18"/>
  <c r="A25" i="18"/>
  <c r="A24" i="18"/>
  <c r="A23" i="18"/>
  <c r="A22" i="18"/>
  <c r="A21" i="18"/>
  <c r="A20" i="18"/>
  <c r="A19" i="18"/>
  <c r="A18" i="18"/>
  <c r="A17" i="18"/>
  <c r="A16" i="18"/>
  <c r="A15" i="18"/>
  <c r="A14" i="18"/>
  <c r="A13" i="18"/>
  <c r="A12" i="18"/>
  <c r="A11" i="18"/>
  <c r="A10" i="18"/>
  <c r="A9" i="18"/>
  <c r="A8" i="18"/>
  <c r="A7" i="18"/>
  <c r="B5" i="19" s="1"/>
  <c r="A6" i="18"/>
  <c r="B4" i="19" s="1"/>
  <c r="A5" i="18"/>
  <c r="B3" i="19" s="1"/>
  <c r="H2" i="18"/>
  <c r="H4" i="18" s="1"/>
  <c r="F2" i="18"/>
  <c r="F4" i="18" s="1"/>
  <c r="G4" i="18" s="1"/>
  <c r="D2" i="18"/>
  <c r="D4" i="18" s="1"/>
  <c r="A18" i="19" l="1"/>
  <c r="A17" i="19"/>
  <c r="A15" i="19"/>
  <c r="A14" i="19"/>
  <c r="A12" i="19"/>
  <c r="A10" i="19"/>
  <c r="A9" i="19"/>
  <c r="A8" i="19"/>
  <c r="A7" i="19"/>
  <c r="A4" i="12"/>
  <c r="A121" i="17"/>
  <c r="A11" i="19"/>
  <c r="A16" i="19"/>
  <c r="A31" i="19"/>
  <c r="A30" i="19"/>
  <c r="A29" i="19"/>
  <c r="A28" i="19"/>
  <c r="A27" i="19"/>
  <c r="A26" i="19"/>
  <c r="A25" i="19"/>
  <c r="A24" i="19"/>
  <c r="A23" i="19"/>
  <c r="A22" i="19"/>
  <c r="A21" i="19"/>
  <c r="A20" i="19"/>
  <c r="A13" i="19"/>
  <c r="Q2" i="12"/>
  <c r="B7" i="19"/>
  <c r="W2" i="12"/>
  <c r="B9" i="19"/>
  <c r="AC2" i="12"/>
  <c r="B11" i="19"/>
  <c r="AI2" i="12"/>
  <c r="B13" i="19"/>
  <c r="AO2" i="12"/>
  <c r="B15" i="19"/>
  <c r="AU2" i="12"/>
  <c r="B17" i="19"/>
  <c r="BA2" i="12"/>
  <c r="B19" i="19"/>
  <c r="BG2" i="12"/>
  <c r="B21" i="19"/>
  <c r="BM2" i="12"/>
  <c r="B23" i="19"/>
  <c r="BS2" i="12"/>
  <c r="B25" i="19"/>
  <c r="BY2" i="12"/>
  <c r="B27" i="19"/>
  <c r="N2" i="12"/>
  <c r="B6" i="19"/>
  <c r="T2" i="12"/>
  <c r="B8" i="19"/>
  <c r="Z2" i="12"/>
  <c r="B10" i="19"/>
  <c r="AF2" i="12"/>
  <c r="B12" i="19"/>
  <c r="AL2" i="12"/>
  <c r="B14" i="19"/>
  <c r="AR2" i="12"/>
  <c r="B16" i="19"/>
  <c r="AX2" i="12"/>
  <c r="B18" i="19"/>
  <c r="BD2" i="12"/>
  <c r="B20" i="19"/>
  <c r="BJ2" i="12"/>
  <c r="B22" i="19"/>
  <c r="BP2" i="12"/>
  <c r="B24" i="19"/>
  <c r="BV2" i="12"/>
  <c r="B26" i="19"/>
  <c r="CB2" i="12"/>
  <c r="B28" i="19"/>
  <c r="H2" i="12"/>
  <c r="E2" i="12"/>
  <c r="K2" i="12"/>
  <c r="A4" i="18"/>
  <c r="A5" i="12" l="1"/>
  <c r="A122" i="17"/>
  <c r="A3" i="19"/>
  <c r="A6" i="19"/>
  <c r="A5" i="19"/>
  <c r="A19" i="19"/>
  <c r="A2" i="19"/>
  <c r="A4" i="19"/>
  <c r="B2" i="19"/>
  <c r="B2" i="12"/>
  <c r="B1" i="12" s="1"/>
  <c r="CK1" i="12"/>
  <c r="CK5" i="12" s="1"/>
  <c r="CL5" i="12" s="1"/>
  <c r="CE1" i="12"/>
  <c r="CE4" i="12" s="1"/>
  <c r="CF4" i="12" s="1"/>
  <c r="BY1" i="12"/>
  <c r="BY4" i="12" s="1"/>
  <c r="BZ4" i="12" s="1"/>
  <c r="BS1" i="12"/>
  <c r="BS5" i="12" s="1"/>
  <c r="BT5" i="12" s="1"/>
  <c r="BM1" i="12"/>
  <c r="BM5" i="12" s="1"/>
  <c r="BN5" i="12" s="1"/>
  <c r="BG1" i="12"/>
  <c r="BG5" i="12" s="1"/>
  <c r="BH5" i="12" s="1"/>
  <c r="AU1" i="12"/>
  <c r="AU5" i="12" s="1"/>
  <c r="AV5" i="12" s="1"/>
  <c r="AO1" i="12"/>
  <c r="AO5" i="12" s="1"/>
  <c r="AP5" i="12" s="1"/>
  <c r="CH1" i="12"/>
  <c r="CH5" i="12" s="1"/>
  <c r="CI5" i="12" s="1"/>
  <c r="Q1" i="12"/>
  <c r="Q5" i="12" s="1"/>
  <c r="R5" i="12" s="1"/>
  <c r="CB1" i="12"/>
  <c r="CB5" i="12" s="1"/>
  <c r="CC5" i="12" s="1"/>
  <c r="BV1" i="12"/>
  <c r="BV5" i="12" s="1"/>
  <c r="BW5" i="12" s="1"/>
  <c r="BP1" i="12"/>
  <c r="BP5" i="12" s="1"/>
  <c r="BQ5" i="12" s="1"/>
  <c r="BJ1" i="12"/>
  <c r="BJ5" i="12" s="1"/>
  <c r="BK5" i="12" s="1"/>
  <c r="BD1" i="12"/>
  <c r="BD5" i="12" s="1"/>
  <c r="BE5" i="12" s="1"/>
  <c r="AX1" i="12"/>
  <c r="AX5" i="12" s="1"/>
  <c r="AY5" i="12" s="1"/>
  <c r="AR1" i="12"/>
  <c r="AR5" i="12" s="1"/>
  <c r="AS5" i="12" s="1"/>
  <c r="AL1" i="12"/>
  <c r="AL5" i="12" s="1"/>
  <c r="AM5" i="12" s="1"/>
  <c r="AF1" i="12"/>
  <c r="AF5" i="12" s="1"/>
  <c r="AG5" i="12" s="1"/>
  <c r="Z1" i="12"/>
  <c r="Z5" i="12" s="1"/>
  <c r="AA5" i="12" s="1"/>
  <c r="T1" i="12"/>
  <c r="T5" i="12" s="1"/>
  <c r="U5" i="12" s="1"/>
  <c r="BA1" i="12"/>
  <c r="BA5" i="12" s="1"/>
  <c r="BB5" i="12" s="1"/>
  <c r="AI1" i="12"/>
  <c r="AI5" i="12" s="1"/>
  <c r="AJ5" i="12" s="1"/>
  <c r="AC1" i="12"/>
  <c r="AC5" i="12" s="1"/>
  <c r="AD5" i="12" s="1"/>
  <c r="W1" i="12"/>
  <c r="W5" i="12" s="1"/>
  <c r="X5" i="12" s="1"/>
  <c r="K1" i="12"/>
  <c r="E1" i="12"/>
  <c r="H1" i="12"/>
  <c r="N1" i="12"/>
  <c r="N42" i="18"/>
  <c r="N43" i="18"/>
  <c r="AK2" i="18"/>
  <c r="B6" i="12" l="1"/>
  <c r="C6" i="12" s="1"/>
  <c r="A6" i="12"/>
  <c r="H6" i="12" s="1"/>
  <c r="I6" i="12" s="1"/>
  <c r="A123" i="17"/>
  <c r="AI6" i="12"/>
  <c r="AJ6" i="12" s="1"/>
  <c r="BD4" i="12"/>
  <c r="BE4" i="12" s="1"/>
  <c r="CB6" i="12"/>
  <c r="CC6" i="12" s="1"/>
  <c r="AU6" i="12"/>
  <c r="AV6" i="12" s="1"/>
  <c r="AF6" i="12"/>
  <c r="AG6" i="12" s="1"/>
  <c r="BY5" i="12"/>
  <c r="BZ5" i="12" s="1"/>
  <c r="AI4" i="12"/>
  <c r="AJ4" i="12" s="1"/>
  <c r="AU4" i="12"/>
  <c r="AV4" i="12" s="1"/>
  <c r="BD6" i="12"/>
  <c r="BE6" i="12" s="1"/>
  <c r="BY6" i="12"/>
  <c r="BZ6" i="12" s="1"/>
  <c r="AF4" i="12"/>
  <c r="AG4" i="12" s="1"/>
  <c r="CB4" i="12"/>
  <c r="CC4" i="12" s="1"/>
  <c r="CH4" i="12"/>
  <c r="CI4" i="12" s="1"/>
  <c r="W6" i="12"/>
  <c r="X6" i="12" s="1"/>
  <c r="BP6" i="12"/>
  <c r="BQ6" i="12" s="1"/>
  <c r="T6" i="12"/>
  <c r="U6" i="12" s="1"/>
  <c r="CK4" i="12"/>
  <c r="CL4" i="12" s="1"/>
  <c r="Z4" i="12"/>
  <c r="AA4" i="12" s="1"/>
  <c r="BV4" i="12"/>
  <c r="BW4" i="12" s="1"/>
  <c r="AC6" i="12"/>
  <c r="AD6" i="12" s="1"/>
  <c r="BV6" i="12"/>
  <c r="BW6" i="12" s="1"/>
  <c r="BS6" i="12"/>
  <c r="BT6" i="12" s="1"/>
  <c r="BS4" i="12"/>
  <c r="BT4" i="12" s="1"/>
  <c r="AX6" i="12"/>
  <c r="AY6" i="12" s="1"/>
  <c r="CE5" i="12"/>
  <c r="CF5" i="12" s="1"/>
  <c r="AC4" i="12"/>
  <c r="AD4" i="12" s="1"/>
  <c r="AO6" i="12"/>
  <c r="AP6" i="12" s="1"/>
  <c r="Z6" i="12"/>
  <c r="AA6" i="12" s="1"/>
  <c r="BA6" i="12"/>
  <c r="BB6" i="12" s="1"/>
  <c r="AO4" i="12"/>
  <c r="AP4" i="12" s="1"/>
  <c r="AX4" i="12"/>
  <c r="AY4" i="12" s="1"/>
  <c r="BG4" i="12"/>
  <c r="BH4" i="12" s="1"/>
  <c r="BA4" i="12"/>
  <c r="BB4" i="12" s="1"/>
  <c r="BJ4" i="12"/>
  <c r="BK4" i="12" s="1"/>
  <c r="CE6" i="12"/>
  <c r="CF6" i="12" s="1"/>
  <c r="AL4" i="12"/>
  <c r="AM4" i="12" s="1"/>
  <c r="Q4" i="12"/>
  <c r="R4" i="12" s="1"/>
  <c r="CK6" i="12"/>
  <c r="CL6" i="12" s="1"/>
  <c r="BJ6" i="12"/>
  <c r="BK6" i="12" s="1"/>
  <c r="Q6" i="12"/>
  <c r="R6" i="12" s="1"/>
  <c r="BM6" i="12"/>
  <c r="BN6" i="12" s="1"/>
  <c r="CH6" i="12"/>
  <c r="CI6" i="12" s="1"/>
  <c r="AL6" i="12"/>
  <c r="AM6" i="12" s="1"/>
  <c r="AR6" i="12"/>
  <c r="AS6" i="12" s="1"/>
  <c r="BG6" i="12"/>
  <c r="BH6" i="12" s="1"/>
  <c r="BM4" i="12"/>
  <c r="BN4" i="12" s="1"/>
  <c r="W4" i="12"/>
  <c r="X4" i="12" s="1"/>
  <c r="T4" i="12"/>
  <c r="U4" i="12" s="1"/>
  <c r="AR4" i="12"/>
  <c r="AS4" i="12" s="1"/>
  <c r="BP4" i="12"/>
  <c r="BQ4" i="12" s="1"/>
  <c r="H4" i="12"/>
  <c r="I4" i="12" s="1"/>
  <c r="H5" i="12"/>
  <c r="I5" i="12" s="1"/>
  <c r="K4" i="12"/>
  <c r="L4" i="12" s="1"/>
  <c r="K5" i="12"/>
  <c r="L5" i="12" s="1"/>
  <c r="B4" i="12"/>
  <c r="B5" i="12"/>
  <c r="N4" i="12"/>
  <c r="O4" i="12" s="1"/>
  <c r="N5" i="12"/>
  <c r="O5" i="12" s="1"/>
  <c r="E4" i="12"/>
  <c r="F4" i="12" s="1"/>
  <c r="E5" i="12"/>
  <c r="F5" i="12" s="1"/>
  <c r="BG7" i="12"/>
  <c r="BH7" i="12" s="1"/>
  <c r="BS7" i="12"/>
  <c r="BT7" i="12" s="1"/>
  <c r="BY7" i="12"/>
  <c r="BZ7" i="12" s="1"/>
  <c r="BM7" i="12"/>
  <c r="BN7" i="12" s="1"/>
  <c r="CE7" i="12"/>
  <c r="CF7" i="12" s="1"/>
  <c r="BD7" i="12"/>
  <c r="BE7" i="12" s="1"/>
  <c r="BJ7" i="12"/>
  <c r="BK7" i="12" s="1"/>
  <c r="BP7" i="12"/>
  <c r="BQ7" i="12" s="1"/>
  <c r="BV7" i="12"/>
  <c r="BW7" i="12" s="1"/>
  <c r="CB7" i="12"/>
  <c r="CC7" i="12" s="1"/>
  <c r="CH7" i="12"/>
  <c r="CI7" i="12" s="1"/>
  <c r="CK7" i="12"/>
  <c r="CL7" i="12" s="1"/>
  <c r="N44" i="18"/>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N6" i="12" l="1"/>
  <c r="O6" i="12" s="1"/>
  <c r="K6" i="12"/>
  <c r="L6" i="12" s="1"/>
  <c r="E6" i="12"/>
  <c r="F6" i="12" s="1"/>
  <c r="A7" i="12"/>
  <c r="A124" i="17"/>
  <c r="Q27" i="12"/>
  <c r="C5" i="12"/>
  <c r="B27" i="12"/>
  <c r="AQ23" i="18"/>
  <c r="BG8" i="12"/>
  <c r="BH8" i="12" s="1"/>
  <c r="BM8" i="12"/>
  <c r="BN8" i="12" s="1"/>
  <c r="BY8" i="12"/>
  <c r="BZ8" i="12" s="1"/>
  <c r="BS8" i="12"/>
  <c r="BT8" i="12" s="1"/>
  <c r="CE8" i="12"/>
  <c r="CF8" i="12" s="1"/>
  <c r="BD8" i="12"/>
  <c r="BE8" i="12" s="1"/>
  <c r="BJ8" i="12"/>
  <c r="BK8" i="12" s="1"/>
  <c r="BP8" i="12"/>
  <c r="BQ8" i="12" s="1"/>
  <c r="CB8" i="12"/>
  <c r="CC8" i="12" s="1"/>
  <c r="CH8" i="12"/>
  <c r="CI8" i="12" s="1"/>
  <c r="BV8" i="12"/>
  <c r="BW8" i="12" s="1"/>
  <c r="CK8" i="12"/>
  <c r="CL8" i="12" s="1"/>
  <c r="AQ20" i="18"/>
  <c r="AQ16" i="18"/>
  <c r="AQ13" i="18"/>
  <c r="AQ21" i="18"/>
  <c r="AQ24" i="18"/>
  <c r="AQ15" i="18"/>
  <c r="AQ18" i="18"/>
  <c r="AQ26" i="18"/>
  <c r="AO26" i="18"/>
  <c r="AQ19" i="18"/>
  <c r="AQ14" i="18"/>
  <c r="AO14" i="18"/>
  <c r="AQ25" i="18"/>
  <c r="B4" i="14"/>
  <c r="D4" i="14"/>
  <c r="B6" i="14"/>
  <c r="D6" i="14"/>
  <c r="BA7" i="12" l="1"/>
  <c r="BB7" i="12" s="1"/>
  <c r="T7" i="12"/>
  <c r="U7" i="12" s="1"/>
  <c r="AF7" i="12"/>
  <c r="AG7" i="12" s="1"/>
  <c r="AU7" i="12"/>
  <c r="AV7" i="12" s="1"/>
  <c r="Q7" i="12"/>
  <c r="R7" i="12" s="1"/>
  <c r="AC7" i="12"/>
  <c r="AD7" i="12" s="1"/>
  <c r="AO7" i="12"/>
  <c r="AP7" i="12" s="1"/>
  <c r="AR7" i="12"/>
  <c r="AS7" i="12" s="1"/>
  <c r="N7" i="12"/>
  <c r="O7" i="12" s="1"/>
  <c r="Z7" i="12"/>
  <c r="AA7" i="12" s="1"/>
  <c r="AL7" i="12"/>
  <c r="AM7" i="12" s="1"/>
  <c r="K7" i="12"/>
  <c r="L7" i="12" s="1"/>
  <c r="W7" i="12"/>
  <c r="X7" i="12" s="1"/>
  <c r="AI7" i="12"/>
  <c r="AJ7" i="12" s="1"/>
  <c r="AX7" i="12"/>
  <c r="AY7" i="12" s="1"/>
  <c r="B7" i="12"/>
  <c r="C7" i="12" s="1"/>
  <c r="E7" i="12"/>
  <c r="F7" i="12" s="1"/>
  <c r="H7" i="12"/>
  <c r="I7" i="12" s="1"/>
  <c r="A8" i="12"/>
  <c r="A125" i="17"/>
  <c r="BG9" i="12"/>
  <c r="BH9" i="12" s="1"/>
  <c r="BM9" i="12"/>
  <c r="BN9" i="12" s="1"/>
  <c r="BS9" i="12"/>
  <c r="BT9" i="12" s="1"/>
  <c r="BY9" i="12"/>
  <c r="BZ9" i="12" s="1"/>
  <c r="CE9" i="12"/>
  <c r="CF9" i="12" s="1"/>
  <c r="BV9" i="12"/>
  <c r="BW9" i="12" s="1"/>
  <c r="BD9" i="12"/>
  <c r="BE9" i="12" s="1"/>
  <c r="BJ9" i="12"/>
  <c r="BK9" i="12" s="1"/>
  <c r="BP9" i="12"/>
  <c r="BQ9" i="12" s="1"/>
  <c r="CB9" i="12"/>
  <c r="CC9" i="12" s="1"/>
  <c r="CH9" i="12"/>
  <c r="CI9" i="12" s="1"/>
  <c r="CK9" i="12"/>
  <c r="CL9" i="12" s="1"/>
  <c r="BA8" i="12" l="1"/>
  <c r="BB8" i="12" s="1"/>
  <c r="AU8" i="12"/>
  <c r="AV8" i="12" s="1"/>
  <c r="N8" i="12"/>
  <c r="O8" i="12" s="1"/>
  <c r="T8" i="12"/>
  <c r="U8" i="12" s="1"/>
  <c r="Z8" i="12"/>
  <c r="AA8" i="12" s="1"/>
  <c r="AF8" i="12"/>
  <c r="AG8" i="12" s="1"/>
  <c r="AL8" i="12"/>
  <c r="AM8" i="12" s="1"/>
  <c r="AX8" i="12"/>
  <c r="AY8" i="12" s="1"/>
  <c r="AR8" i="12"/>
  <c r="AS8" i="12" s="1"/>
  <c r="K8" i="12"/>
  <c r="L8" i="12" s="1"/>
  <c r="Q8" i="12"/>
  <c r="R8" i="12" s="1"/>
  <c r="W8" i="12"/>
  <c r="X8" i="12" s="1"/>
  <c r="AC8" i="12"/>
  <c r="AD8" i="12" s="1"/>
  <c r="AI8" i="12"/>
  <c r="AJ8" i="12" s="1"/>
  <c r="AO8" i="12"/>
  <c r="AP8" i="12" s="1"/>
  <c r="A9" i="12"/>
  <c r="A126" i="17"/>
  <c r="H8" i="12"/>
  <c r="I8" i="12" s="1"/>
  <c r="E8" i="12"/>
  <c r="F8" i="12" s="1"/>
  <c r="B8" i="12"/>
  <c r="C8" i="12" s="1"/>
  <c r="BM10" i="12"/>
  <c r="BN10" i="12" s="1"/>
  <c r="BS10" i="12"/>
  <c r="BT10" i="12" s="1"/>
  <c r="BG10" i="12"/>
  <c r="BH10" i="12" s="1"/>
  <c r="BY10" i="12"/>
  <c r="BZ10" i="12" s="1"/>
  <c r="CE10" i="12"/>
  <c r="CF10" i="12" s="1"/>
  <c r="BP10" i="12"/>
  <c r="BQ10" i="12" s="1"/>
  <c r="BV10" i="12"/>
  <c r="BW10" i="12" s="1"/>
  <c r="BD10" i="12"/>
  <c r="BE10" i="12" s="1"/>
  <c r="BJ10" i="12"/>
  <c r="BK10" i="12" s="1"/>
  <c r="CB10" i="12"/>
  <c r="CC10" i="12" s="1"/>
  <c r="CH10" i="12"/>
  <c r="CI10" i="12" s="1"/>
  <c r="CK10" i="12"/>
  <c r="CL10" i="12" s="1"/>
  <c r="AU2" i="18"/>
  <c r="BB4" i="18" s="1"/>
  <c r="BA9" i="12" l="1"/>
  <c r="BB9" i="12" s="1"/>
  <c r="Q9" i="12"/>
  <c r="R9" i="12" s="1"/>
  <c r="AC9" i="12"/>
  <c r="AD9" i="12" s="1"/>
  <c r="AO9" i="12"/>
  <c r="AP9" i="12" s="1"/>
  <c r="AX9" i="12"/>
  <c r="AY9" i="12" s="1"/>
  <c r="N9" i="12"/>
  <c r="O9" i="12" s="1"/>
  <c r="Z9" i="12"/>
  <c r="AA9" i="12" s="1"/>
  <c r="AL9" i="12"/>
  <c r="AM9" i="12" s="1"/>
  <c r="K9" i="12"/>
  <c r="L9" i="12" s="1"/>
  <c r="W9" i="12"/>
  <c r="X9" i="12" s="1"/>
  <c r="AI9" i="12"/>
  <c r="AJ9" i="12" s="1"/>
  <c r="AR9" i="12"/>
  <c r="AS9" i="12" s="1"/>
  <c r="T9" i="12"/>
  <c r="U9" i="12" s="1"/>
  <c r="AF9" i="12"/>
  <c r="AG9" i="12" s="1"/>
  <c r="AU9" i="12"/>
  <c r="AV9" i="12" s="1"/>
  <c r="B9" i="12"/>
  <c r="C9" i="12" s="1"/>
  <c r="H9" i="12"/>
  <c r="I9" i="12" s="1"/>
  <c r="E9" i="12"/>
  <c r="F9" i="12" s="1"/>
  <c r="A127" i="17"/>
  <c r="A10" i="12"/>
  <c r="BG11" i="12"/>
  <c r="BH11" i="12" s="1"/>
  <c r="BM11" i="12"/>
  <c r="BN11" i="12" s="1"/>
  <c r="BS11" i="12"/>
  <c r="BT11" i="12" s="1"/>
  <c r="BY11" i="12"/>
  <c r="BZ11" i="12" s="1"/>
  <c r="CE11" i="12"/>
  <c r="CF11" i="12" s="1"/>
  <c r="BD11" i="12"/>
  <c r="BE11" i="12" s="1"/>
  <c r="BJ11" i="12"/>
  <c r="BK11" i="12" s="1"/>
  <c r="CB11" i="12"/>
  <c r="CC11" i="12" s="1"/>
  <c r="CH11" i="12"/>
  <c r="CI11" i="12" s="1"/>
  <c r="BP11" i="12"/>
  <c r="BQ11" i="12" s="1"/>
  <c r="BV11" i="12"/>
  <c r="BW11" i="12" s="1"/>
  <c r="CK11" i="12"/>
  <c r="CL11" i="12" s="1"/>
  <c r="AU25" i="18"/>
  <c r="AY25" i="18" s="1"/>
  <c r="AU18" i="18"/>
  <c r="BA18" i="18" s="1"/>
  <c r="AU23" i="18"/>
  <c r="BA23" i="18" s="1"/>
  <c r="AU21" i="18"/>
  <c r="AY21" i="18" s="1"/>
  <c r="BA12" i="18"/>
  <c r="AV9" i="18"/>
  <c r="AV10" i="18"/>
  <c r="AU5" i="18"/>
  <c r="AY8" i="18"/>
  <c r="AU20" i="18"/>
  <c r="BA20" i="18" s="1"/>
  <c r="AU4" i="18"/>
  <c r="AU15" i="18"/>
  <c r="BA15" i="18" s="1"/>
  <c r="AU26" i="18"/>
  <c r="AY26" i="18" s="1"/>
  <c r="AU13" i="18"/>
  <c r="AY13" i="18" s="1"/>
  <c r="AU24" i="18"/>
  <c r="AY24" i="18" s="1"/>
  <c r="AY12" i="18"/>
  <c r="AY6" i="18"/>
  <c r="AY10" i="18"/>
  <c r="AU14" i="18"/>
  <c r="AY14" i="18" s="1"/>
  <c r="AU22" i="18"/>
  <c r="AU28" i="18"/>
  <c r="AW7" i="18"/>
  <c r="AU17" i="18"/>
  <c r="AY22" i="18"/>
  <c r="AV7" i="18"/>
  <c r="AU12" i="18"/>
  <c r="AY17" i="18"/>
  <c r="BA22" i="18"/>
  <c r="AU31" i="18"/>
  <c r="AV8" i="18"/>
  <c r="BA17" i="18"/>
  <c r="AW10" i="18"/>
  <c r="AU16" i="18"/>
  <c r="BA16" i="18" s="1"/>
  <c r="AU19" i="18"/>
  <c r="AY19" i="18" s="1"/>
  <c r="AU10" i="12" l="1"/>
  <c r="AV10" i="12" s="1"/>
  <c r="K10" i="12"/>
  <c r="L10" i="12" s="1"/>
  <c r="Q10" i="12"/>
  <c r="R10" i="12" s="1"/>
  <c r="W10" i="12"/>
  <c r="X10" i="12" s="1"/>
  <c r="AC10" i="12"/>
  <c r="AD10" i="12" s="1"/>
  <c r="AI10" i="12"/>
  <c r="AJ10" i="12" s="1"/>
  <c r="AO10" i="12"/>
  <c r="AP10" i="12" s="1"/>
  <c r="BA10" i="12"/>
  <c r="BB10" i="12" s="1"/>
  <c r="AR10" i="12"/>
  <c r="AS10" i="12" s="1"/>
  <c r="N10" i="12"/>
  <c r="O10" i="12" s="1"/>
  <c r="T10" i="12"/>
  <c r="U10" i="12" s="1"/>
  <c r="Z10" i="12"/>
  <c r="AA10" i="12" s="1"/>
  <c r="AF10" i="12"/>
  <c r="AG10" i="12" s="1"/>
  <c r="AL10" i="12"/>
  <c r="AM10" i="12" s="1"/>
  <c r="AX10" i="12"/>
  <c r="AY10" i="12" s="1"/>
  <c r="B10" i="12"/>
  <c r="C10" i="12" s="1"/>
  <c r="H10" i="12"/>
  <c r="I10" i="12" s="1"/>
  <c r="E10" i="12"/>
  <c r="F10" i="12" s="1"/>
  <c r="A11" i="12"/>
  <c r="A128" i="17"/>
  <c r="BA26" i="18"/>
  <c r="BA13" i="18"/>
  <c r="BG12" i="12"/>
  <c r="BH12" i="12" s="1"/>
  <c r="BM12" i="12"/>
  <c r="BN12" i="12" s="1"/>
  <c r="BY12" i="12"/>
  <c r="BZ12" i="12" s="1"/>
  <c r="BS12" i="12"/>
  <c r="BT12" i="12" s="1"/>
  <c r="CE12" i="12"/>
  <c r="CF12" i="12" s="1"/>
  <c r="BD12" i="12"/>
  <c r="BE12" i="12" s="1"/>
  <c r="BJ12" i="12"/>
  <c r="BK12" i="12" s="1"/>
  <c r="CB12" i="12"/>
  <c r="CC12" i="12" s="1"/>
  <c r="CH12" i="12"/>
  <c r="CI12" i="12" s="1"/>
  <c r="BP12" i="12"/>
  <c r="BQ12" i="12" s="1"/>
  <c r="BV12" i="12"/>
  <c r="BW12" i="12" s="1"/>
  <c r="CK12" i="12"/>
  <c r="CL12" i="12" s="1"/>
  <c r="AY15" i="18"/>
  <c r="AY16" i="18"/>
  <c r="AY18" i="18"/>
  <c r="AY20" i="18"/>
  <c r="BA21" i="18"/>
  <c r="BA25" i="18"/>
  <c r="AY23" i="18"/>
  <c r="BA19" i="18"/>
  <c r="BA24" i="18"/>
  <c r="BA14" i="18"/>
  <c r="N11" i="12" l="1"/>
  <c r="O11" i="12" s="1"/>
  <c r="Z11" i="12"/>
  <c r="AA11" i="12" s="1"/>
  <c r="AL11" i="12"/>
  <c r="AM11" i="12" s="1"/>
  <c r="Q11" i="12"/>
  <c r="R11" i="12" s="1"/>
  <c r="AC11" i="12"/>
  <c r="AD11" i="12" s="1"/>
  <c r="AO11" i="12"/>
  <c r="AP11" i="12" s="1"/>
  <c r="AR11" i="12"/>
  <c r="AS11" i="12" s="1"/>
  <c r="BA11" i="12"/>
  <c r="BB11" i="12" s="1"/>
  <c r="T11" i="12"/>
  <c r="U11" i="12" s="1"/>
  <c r="AF11" i="12"/>
  <c r="AG11" i="12" s="1"/>
  <c r="K11" i="12"/>
  <c r="L11" i="12" s="1"/>
  <c r="W11" i="12"/>
  <c r="X11" i="12" s="1"/>
  <c r="AI11" i="12"/>
  <c r="AJ11" i="12" s="1"/>
  <c r="AU11" i="12"/>
  <c r="AV11" i="12" s="1"/>
  <c r="AX11" i="12"/>
  <c r="AY11" i="12" s="1"/>
  <c r="E11" i="12"/>
  <c r="F11" i="12" s="1"/>
  <c r="H11" i="12"/>
  <c r="I11" i="12" s="1"/>
  <c r="B11" i="12"/>
  <c r="C11" i="12" s="1"/>
  <c r="A12" i="12"/>
  <c r="A129" i="17"/>
  <c r="BS13" i="12"/>
  <c r="BT13" i="12" s="1"/>
  <c r="BG13" i="12"/>
  <c r="BH13" i="12" s="1"/>
  <c r="BM13" i="12"/>
  <c r="BN13" i="12" s="1"/>
  <c r="BY13" i="12"/>
  <c r="BZ13" i="12" s="1"/>
  <c r="CE13" i="12"/>
  <c r="CF13" i="12" s="1"/>
  <c r="BP13" i="12"/>
  <c r="BQ13" i="12" s="1"/>
  <c r="BD13" i="12"/>
  <c r="BE13" i="12" s="1"/>
  <c r="BJ13" i="12"/>
  <c r="BK13" i="12" s="1"/>
  <c r="BV13" i="12"/>
  <c r="BW13" i="12" s="1"/>
  <c r="CB13" i="12"/>
  <c r="CC13" i="12" s="1"/>
  <c r="CH13" i="12"/>
  <c r="CI13" i="12" s="1"/>
  <c r="CK13" i="12"/>
  <c r="CL13" i="12" s="1"/>
  <c r="AO12" i="12" l="1"/>
  <c r="AP12" i="12" s="1"/>
  <c r="AX12" i="12"/>
  <c r="AY12" i="12" s="1"/>
  <c r="K12" i="12"/>
  <c r="L12" i="12" s="1"/>
  <c r="Q12" i="12"/>
  <c r="R12" i="12" s="1"/>
  <c r="W12" i="12"/>
  <c r="X12" i="12" s="1"/>
  <c r="AC12" i="12"/>
  <c r="AD12" i="12" s="1"/>
  <c r="AI12" i="12"/>
  <c r="AJ12" i="12" s="1"/>
  <c r="BA12" i="12"/>
  <c r="BB12" i="12" s="1"/>
  <c r="AU12" i="12"/>
  <c r="AV12" i="12" s="1"/>
  <c r="AR12" i="12"/>
  <c r="AS12" i="12" s="1"/>
  <c r="N12" i="12"/>
  <c r="O12" i="12" s="1"/>
  <c r="T12" i="12"/>
  <c r="U12" i="12" s="1"/>
  <c r="Z12" i="12"/>
  <c r="AA12" i="12" s="1"/>
  <c r="AF12" i="12"/>
  <c r="AG12" i="12" s="1"/>
  <c r="AL12" i="12"/>
  <c r="AM12" i="12" s="1"/>
  <c r="H12" i="12"/>
  <c r="I12" i="12" s="1"/>
  <c r="B12" i="12"/>
  <c r="C12" i="12" s="1"/>
  <c r="E12" i="12"/>
  <c r="F12" i="12" s="1"/>
  <c r="A130" i="17"/>
  <c r="A13" i="12"/>
  <c r="BM14" i="12"/>
  <c r="BN14" i="12" s="1"/>
  <c r="BS14" i="12"/>
  <c r="BT14" i="12" s="1"/>
  <c r="BG14" i="12"/>
  <c r="BH14" i="12" s="1"/>
  <c r="BY14" i="12"/>
  <c r="BZ14" i="12" s="1"/>
  <c r="CE14" i="12"/>
  <c r="CF14" i="12" s="1"/>
  <c r="BP14" i="12"/>
  <c r="BQ14" i="12" s="1"/>
  <c r="BV14" i="12"/>
  <c r="BW14" i="12" s="1"/>
  <c r="BD14" i="12"/>
  <c r="BE14" i="12" s="1"/>
  <c r="BJ14" i="12"/>
  <c r="BK14" i="12" s="1"/>
  <c r="CB14" i="12"/>
  <c r="CC14" i="12" s="1"/>
  <c r="CH14" i="12"/>
  <c r="CI14" i="12" s="1"/>
  <c r="CK14" i="12"/>
  <c r="CL14" i="12" s="1"/>
  <c r="BA13" i="12" l="1"/>
  <c r="BB13" i="12" s="1"/>
  <c r="K13" i="12"/>
  <c r="L13" i="12" s="1"/>
  <c r="W13" i="12"/>
  <c r="X13" i="12" s="1"/>
  <c r="AI13" i="12"/>
  <c r="AJ13" i="12" s="1"/>
  <c r="T13" i="12"/>
  <c r="U13" i="12" s="1"/>
  <c r="AF13" i="12"/>
  <c r="AG13" i="12" s="1"/>
  <c r="AR13" i="12"/>
  <c r="AS13" i="12" s="1"/>
  <c r="Q13" i="12"/>
  <c r="R13" i="12" s="1"/>
  <c r="AC13" i="12"/>
  <c r="AD13" i="12" s="1"/>
  <c r="N13" i="12"/>
  <c r="O13" i="12" s="1"/>
  <c r="Z13" i="12"/>
  <c r="AA13" i="12" s="1"/>
  <c r="AL13" i="12"/>
  <c r="AM13" i="12" s="1"/>
  <c r="AX13" i="12"/>
  <c r="AY13" i="12" s="1"/>
  <c r="AU13" i="12"/>
  <c r="AV13" i="12" s="1"/>
  <c r="AO13" i="12"/>
  <c r="AP13" i="12" s="1"/>
  <c r="A14" i="12"/>
  <c r="A131" i="17"/>
  <c r="B13" i="12"/>
  <c r="C13" i="12" s="1"/>
  <c r="H13" i="12"/>
  <c r="I13" i="12" s="1"/>
  <c r="E13" i="12"/>
  <c r="F13" i="12" s="1"/>
  <c r="BG15" i="12"/>
  <c r="BH15" i="12" s="1"/>
  <c r="BS15" i="12"/>
  <c r="BT15" i="12" s="1"/>
  <c r="BY15" i="12"/>
  <c r="BZ15" i="12" s="1"/>
  <c r="CE15" i="12"/>
  <c r="CF15" i="12" s="1"/>
  <c r="BM15" i="12"/>
  <c r="BN15" i="12" s="1"/>
  <c r="BD15" i="12"/>
  <c r="BE15" i="12" s="1"/>
  <c r="BJ15" i="12"/>
  <c r="BK15" i="12" s="1"/>
  <c r="BP15" i="12"/>
  <c r="BQ15" i="12" s="1"/>
  <c r="BV15" i="12"/>
  <c r="BW15" i="12" s="1"/>
  <c r="CB15" i="12"/>
  <c r="CC15" i="12" s="1"/>
  <c r="CH15" i="12"/>
  <c r="CI15" i="12" s="1"/>
  <c r="CK15" i="12"/>
  <c r="CL15" i="12" s="1"/>
  <c r="C4" i="12"/>
  <c r="AU14" i="12" l="1"/>
  <c r="AV14" i="12" s="1"/>
  <c r="BA14" i="12"/>
  <c r="BB14" i="12" s="1"/>
  <c r="AR14" i="12"/>
  <c r="AS14" i="12" s="1"/>
  <c r="N14" i="12"/>
  <c r="O14" i="12" s="1"/>
  <c r="T14" i="12"/>
  <c r="U14" i="12" s="1"/>
  <c r="Z14" i="12"/>
  <c r="AA14" i="12" s="1"/>
  <c r="AF14" i="12"/>
  <c r="AG14" i="12" s="1"/>
  <c r="AL14" i="12"/>
  <c r="AM14" i="12" s="1"/>
  <c r="AO14" i="12"/>
  <c r="AP14" i="12" s="1"/>
  <c r="K14" i="12"/>
  <c r="L14" i="12" s="1"/>
  <c r="Q14" i="12"/>
  <c r="R14" i="12" s="1"/>
  <c r="W14" i="12"/>
  <c r="X14" i="12" s="1"/>
  <c r="AC14" i="12"/>
  <c r="AD14" i="12" s="1"/>
  <c r="AI14" i="12"/>
  <c r="AJ14" i="12" s="1"/>
  <c r="AX14" i="12"/>
  <c r="AY14" i="12" s="1"/>
  <c r="A132" i="17"/>
  <c r="A15" i="12"/>
  <c r="E14" i="12"/>
  <c r="F14" i="12" s="1"/>
  <c r="B14" i="12"/>
  <c r="C14" i="12" s="1"/>
  <c r="H14" i="12"/>
  <c r="I14" i="12" s="1"/>
  <c r="BG16" i="12"/>
  <c r="BH16" i="12" s="1"/>
  <c r="BM16" i="12"/>
  <c r="BN16" i="12" s="1"/>
  <c r="BY16" i="12"/>
  <c r="BZ16" i="12" s="1"/>
  <c r="BS16" i="12"/>
  <c r="BT16" i="12" s="1"/>
  <c r="CE16" i="12"/>
  <c r="CF16" i="12" s="1"/>
  <c r="BD16" i="12"/>
  <c r="BE16" i="12" s="1"/>
  <c r="BJ16" i="12"/>
  <c r="BK16" i="12" s="1"/>
  <c r="CB16" i="12"/>
  <c r="CC16" i="12" s="1"/>
  <c r="CH16" i="12"/>
  <c r="CI16" i="12" s="1"/>
  <c r="BP16" i="12"/>
  <c r="BQ16" i="12" s="1"/>
  <c r="BV16" i="12"/>
  <c r="BW16" i="12" s="1"/>
  <c r="CK16" i="12"/>
  <c r="CL16" i="12" s="1"/>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BA15" i="12" l="1"/>
  <c r="BB15" i="12" s="1"/>
  <c r="N15" i="12"/>
  <c r="O15" i="12" s="1"/>
  <c r="Z15" i="12"/>
  <c r="AA15" i="12" s="1"/>
  <c r="AL15" i="12"/>
  <c r="AM15" i="12" s="1"/>
  <c r="AU15" i="12"/>
  <c r="AV15" i="12" s="1"/>
  <c r="Q15" i="12"/>
  <c r="R15" i="12" s="1"/>
  <c r="AC15" i="12"/>
  <c r="AD15" i="12" s="1"/>
  <c r="AX15" i="12"/>
  <c r="AY15" i="12" s="1"/>
  <c r="T15" i="12"/>
  <c r="U15" i="12" s="1"/>
  <c r="AF15" i="12"/>
  <c r="AG15" i="12" s="1"/>
  <c r="AO15" i="12"/>
  <c r="AP15" i="12" s="1"/>
  <c r="K15" i="12"/>
  <c r="L15" i="12" s="1"/>
  <c r="W15" i="12"/>
  <c r="X15" i="12" s="1"/>
  <c r="AI15" i="12"/>
  <c r="AJ15" i="12" s="1"/>
  <c r="AR15" i="12"/>
  <c r="AS15" i="12" s="1"/>
  <c r="E15" i="12"/>
  <c r="F15" i="12" s="1"/>
  <c r="B15" i="12"/>
  <c r="C15" i="12" s="1"/>
  <c r="H15" i="12"/>
  <c r="I15" i="12" s="1"/>
  <c r="A16" i="12"/>
  <c r="A133" i="17"/>
  <c r="BG17" i="12"/>
  <c r="BH17" i="12" s="1"/>
  <c r="BM17" i="12"/>
  <c r="BN17" i="12" s="1"/>
  <c r="BS17" i="12"/>
  <c r="BT17" i="12" s="1"/>
  <c r="BY17" i="12"/>
  <c r="BZ17" i="12" s="1"/>
  <c r="CE17" i="12"/>
  <c r="CF17" i="12" s="1"/>
  <c r="BV17" i="12"/>
  <c r="BW17" i="12" s="1"/>
  <c r="BD17" i="12"/>
  <c r="BE17" i="12" s="1"/>
  <c r="BJ17" i="12"/>
  <c r="BK17" i="12" s="1"/>
  <c r="BP17" i="12"/>
  <c r="BQ17" i="12" s="1"/>
  <c r="CB17" i="12"/>
  <c r="CC17" i="12" s="1"/>
  <c r="CH17" i="12"/>
  <c r="CI17" i="12" s="1"/>
  <c r="CK17" i="12"/>
  <c r="CL17" i="12" s="1"/>
  <c r="AO16" i="12" l="1"/>
  <c r="AP16" i="12" s="1"/>
  <c r="AX16" i="12"/>
  <c r="AY16" i="12" s="1"/>
  <c r="K16" i="12"/>
  <c r="L16" i="12" s="1"/>
  <c r="Q16" i="12"/>
  <c r="R16" i="12" s="1"/>
  <c r="W16" i="12"/>
  <c r="X16" i="12" s="1"/>
  <c r="AC16" i="12"/>
  <c r="AD16" i="12" s="1"/>
  <c r="AI16" i="12"/>
  <c r="AJ16" i="12" s="1"/>
  <c r="BA16" i="12"/>
  <c r="BB16" i="12" s="1"/>
  <c r="AU16" i="12"/>
  <c r="AV16" i="12" s="1"/>
  <c r="AR16" i="12"/>
  <c r="AS16" i="12" s="1"/>
  <c r="N16" i="12"/>
  <c r="O16" i="12" s="1"/>
  <c r="T16" i="12"/>
  <c r="U16" i="12" s="1"/>
  <c r="Z16" i="12"/>
  <c r="AA16" i="12" s="1"/>
  <c r="AF16" i="12"/>
  <c r="AG16" i="12" s="1"/>
  <c r="AL16" i="12"/>
  <c r="AM16" i="12" s="1"/>
  <c r="H16" i="12"/>
  <c r="I16" i="12" s="1"/>
  <c r="B16" i="12"/>
  <c r="C16" i="12" s="1"/>
  <c r="E16" i="12"/>
  <c r="F16" i="12" s="1"/>
  <c r="A17" i="12"/>
  <c r="A134" i="17"/>
  <c r="BM18" i="12"/>
  <c r="BN18" i="12" s="1"/>
  <c r="BS18" i="12"/>
  <c r="BT18" i="12" s="1"/>
  <c r="BG18" i="12"/>
  <c r="BH18" i="12" s="1"/>
  <c r="BY18" i="12"/>
  <c r="BZ18" i="12" s="1"/>
  <c r="CE18" i="12"/>
  <c r="CF18" i="12" s="1"/>
  <c r="BP18" i="12"/>
  <c r="BQ18" i="12" s="1"/>
  <c r="BV18" i="12"/>
  <c r="BW18" i="12" s="1"/>
  <c r="BD18" i="12"/>
  <c r="BE18" i="12" s="1"/>
  <c r="BJ18" i="12"/>
  <c r="BK18" i="12" s="1"/>
  <c r="CB18" i="12"/>
  <c r="CC18" i="12" s="1"/>
  <c r="CH18" i="12"/>
  <c r="CI18" i="12" s="1"/>
  <c r="CK18" i="12"/>
  <c r="CL18" i="12" s="1"/>
  <c r="BA17" i="12" l="1"/>
  <c r="BB17" i="12" s="1"/>
  <c r="K17" i="12"/>
  <c r="L17" i="12" s="1"/>
  <c r="W17" i="12"/>
  <c r="X17" i="12" s="1"/>
  <c r="AI17" i="12"/>
  <c r="AJ17" i="12" s="1"/>
  <c r="AX17" i="12"/>
  <c r="AY17" i="12" s="1"/>
  <c r="T17" i="12"/>
  <c r="U17" i="12" s="1"/>
  <c r="AF17" i="12"/>
  <c r="AG17" i="12" s="1"/>
  <c r="Q17" i="12"/>
  <c r="R17" i="12" s="1"/>
  <c r="AC17" i="12"/>
  <c r="AD17" i="12" s="1"/>
  <c r="AR17" i="12"/>
  <c r="AS17" i="12" s="1"/>
  <c r="N17" i="12"/>
  <c r="O17" i="12" s="1"/>
  <c r="Z17" i="12"/>
  <c r="AA17" i="12" s="1"/>
  <c r="AL17" i="12"/>
  <c r="AM17" i="12" s="1"/>
  <c r="AO17" i="12"/>
  <c r="AP17" i="12" s="1"/>
  <c r="AU17" i="12"/>
  <c r="AV17" i="12" s="1"/>
  <c r="E17" i="12"/>
  <c r="F17" i="12" s="1"/>
  <c r="H17" i="12"/>
  <c r="I17" i="12" s="1"/>
  <c r="B17" i="12"/>
  <c r="C17" i="12" s="1"/>
  <c r="A18" i="12"/>
  <c r="A135" i="17"/>
  <c r="BG19" i="12"/>
  <c r="BH19" i="12" s="1"/>
  <c r="BY19" i="12"/>
  <c r="BZ19" i="12" s="1"/>
  <c r="CE19" i="12"/>
  <c r="CF19" i="12" s="1"/>
  <c r="BM19" i="12"/>
  <c r="BN19" i="12" s="1"/>
  <c r="BS19" i="12"/>
  <c r="BT19" i="12" s="1"/>
  <c r="BD19" i="12"/>
  <c r="BE19" i="12" s="1"/>
  <c r="BJ19" i="12"/>
  <c r="BK19" i="12" s="1"/>
  <c r="CB19" i="12"/>
  <c r="CC19" i="12" s="1"/>
  <c r="CH19" i="12"/>
  <c r="CI19" i="12" s="1"/>
  <c r="BP19" i="12"/>
  <c r="BQ19" i="12" s="1"/>
  <c r="BV19" i="12"/>
  <c r="BW19" i="12" s="1"/>
  <c r="CK19" i="12"/>
  <c r="CL19" i="12" s="1"/>
  <c r="AU18" i="12" l="1"/>
  <c r="AV18" i="12" s="1"/>
  <c r="BA18" i="12"/>
  <c r="BB18" i="12" s="1"/>
  <c r="AR18" i="12"/>
  <c r="AS18" i="12" s="1"/>
  <c r="N18" i="12"/>
  <c r="O18" i="12" s="1"/>
  <c r="T18" i="12"/>
  <c r="U18" i="12" s="1"/>
  <c r="Z18" i="12"/>
  <c r="AA18" i="12" s="1"/>
  <c r="AF18" i="12"/>
  <c r="AG18" i="12" s="1"/>
  <c r="AL18" i="12"/>
  <c r="AM18" i="12" s="1"/>
  <c r="AO18" i="12"/>
  <c r="AP18" i="12" s="1"/>
  <c r="K18" i="12"/>
  <c r="L18" i="12" s="1"/>
  <c r="Q18" i="12"/>
  <c r="R18" i="12" s="1"/>
  <c r="W18" i="12"/>
  <c r="X18" i="12" s="1"/>
  <c r="AC18" i="12"/>
  <c r="AD18" i="12" s="1"/>
  <c r="AI18" i="12"/>
  <c r="AJ18" i="12" s="1"/>
  <c r="AX18" i="12"/>
  <c r="AY18" i="12" s="1"/>
  <c r="B18" i="12"/>
  <c r="C18" i="12" s="1"/>
  <c r="H18" i="12"/>
  <c r="I18" i="12" s="1"/>
  <c r="E18" i="12"/>
  <c r="F18" i="12" s="1"/>
  <c r="A136" i="17"/>
  <c r="A19" i="12"/>
  <c r="BG20" i="12"/>
  <c r="BH20" i="12" s="1"/>
  <c r="BM20" i="12"/>
  <c r="BN20" i="12" s="1"/>
  <c r="BY20" i="12"/>
  <c r="BZ20" i="12" s="1"/>
  <c r="BS20" i="12"/>
  <c r="BT20" i="12" s="1"/>
  <c r="CE20" i="12"/>
  <c r="CF20" i="12" s="1"/>
  <c r="BD20" i="12"/>
  <c r="BE20" i="12" s="1"/>
  <c r="BJ20" i="12"/>
  <c r="BK20" i="12" s="1"/>
  <c r="CB20" i="12"/>
  <c r="CC20" i="12" s="1"/>
  <c r="CH20" i="12"/>
  <c r="CI20" i="12" s="1"/>
  <c r="BP20" i="12"/>
  <c r="BQ20" i="12" s="1"/>
  <c r="BV20" i="12"/>
  <c r="BW20" i="12" s="1"/>
  <c r="CK20" i="12"/>
  <c r="CL20" i="12" s="1"/>
  <c r="N19" i="12" l="1"/>
  <c r="O19" i="12" s="1"/>
  <c r="Z19" i="12"/>
  <c r="AA19" i="12" s="1"/>
  <c r="AL19" i="12"/>
  <c r="AM19" i="12" s="1"/>
  <c r="Q19" i="12"/>
  <c r="R19" i="12" s="1"/>
  <c r="AC19" i="12"/>
  <c r="AD19" i="12" s="1"/>
  <c r="AO19" i="12"/>
  <c r="AP19" i="12" s="1"/>
  <c r="AR19" i="12"/>
  <c r="AS19" i="12" s="1"/>
  <c r="BA19" i="12"/>
  <c r="BB19" i="12" s="1"/>
  <c r="T19" i="12"/>
  <c r="U19" i="12" s="1"/>
  <c r="AF19" i="12"/>
  <c r="AG19" i="12" s="1"/>
  <c r="K19" i="12"/>
  <c r="L19" i="12" s="1"/>
  <c r="W19" i="12"/>
  <c r="X19" i="12" s="1"/>
  <c r="AI19" i="12"/>
  <c r="AJ19" i="12" s="1"/>
  <c r="AU19" i="12"/>
  <c r="AV19" i="12" s="1"/>
  <c r="AX19" i="12"/>
  <c r="AY19" i="12" s="1"/>
  <c r="A137" i="17"/>
  <c r="A20" i="12"/>
  <c r="B19" i="12"/>
  <c r="C19" i="12" s="1"/>
  <c r="E19" i="12"/>
  <c r="F19" i="12" s="1"/>
  <c r="H19" i="12"/>
  <c r="I19" i="12" s="1"/>
  <c r="BS21" i="12"/>
  <c r="BT21" i="12" s="1"/>
  <c r="BG21" i="12"/>
  <c r="BH21" i="12" s="1"/>
  <c r="BM21" i="12"/>
  <c r="BN21" i="12" s="1"/>
  <c r="BY21" i="12"/>
  <c r="BZ21" i="12" s="1"/>
  <c r="CE21" i="12"/>
  <c r="CF21" i="12" s="1"/>
  <c r="BP21" i="12"/>
  <c r="BQ21" i="12" s="1"/>
  <c r="BD21" i="12"/>
  <c r="BE21" i="12" s="1"/>
  <c r="BJ21" i="12"/>
  <c r="BK21" i="12" s="1"/>
  <c r="BV21" i="12"/>
  <c r="BW21" i="12" s="1"/>
  <c r="CB21" i="12"/>
  <c r="CC21" i="12" s="1"/>
  <c r="CH21" i="12"/>
  <c r="CI21" i="12" s="1"/>
  <c r="CK21" i="12"/>
  <c r="CL21" i="12" s="1"/>
  <c r="AO20" i="12" l="1"/>
  <c r="AP20" i="12" s="1"/>
  <c r="AX20" i="12"/>
  <c r="AY20" i="12" s="1"/>
  <c r="K20" i="12"/>
  <c r="L20" i="12" s="1"/>
  <c r="Q20" i="12"/>
  <c r="R20" i="12" s="1"/>
  <c r="W20" i="12"/>
  <c r="X20" i="12" s="1"/>
  <c r="AC20" i="12"/>
  <c r="AD20" i="12" s="1"/>
  <c r="AI20" i="12"/>
  <c r="AJ20" i="12" s="1"/>
  <c r="BA20" i="12"/>
  <c r="BB20" i="12" s="1"/>
  <c r="AU20" i="12"/>
  <c r="AV20" i="12" s="1"/>
  <c r="AR20" i="12"/>
  <c r="AS20" i="12" s="1"/>
  <c r="N20" i="12"/>
  <c r="O20" i="12" s="1"/>
  <c r="T20" i="12"/>
  <c r="U20" i="12" s="1"/>
  <c r="Z20" i="12"/>
  <c r="AA20" i="12" s="1"/>
  <c r="AF20" i="12"/>
  <c r="AG20" i="12" s="1"/>
  <c r="AL20" i="12"/>
  <c r="AM20" i="12" s="1"/>
  <c r="H20" i="12"/>
  <c r="I20" i="12" s="1"/>
  <c r="B20" i="12"/>
  <c r="C20" i="12" s="1"/>
  <c r="E20" i="12"/>
  <c r="F20" i="12" s="1"/>
  <c r="A21" i="12"/>
  <c r="A138" i="17"/>
  <c r="BM22" i="12"/>
  <c r="BN22" i="12" s="1"/>
  <c r="BS22" i="12"/>
  <c r="BT22" i="12" s="1"/>
  <c r="BG22" i="12"/>
  <c r="BH22" i="12" s="1"/>
  <c r="BY22" i="12"/>
  <c r="BZ22" i="12" s="1"/>
  <c r="CE22" i="12"/>
  <c r="CF22" i="12" s="1"/>
  <c r="BP22" i="12"/>
  <c r="BQ22" i="12" s="1"/>
  <c r="BV22" i="12"/>
  <c r="BW22" i="12" s="1"/>
  <c r="BD22" i="12"/>
  <c r="BE22" i="12" s="1"/>
  <c r="BJ22" i="12"/>
  <c r="BK22" i="12" s="1"/>
  <c r="CB22" i="12"/>
  <c r="CC22" i="12" s="1"/>
  <c r="CH22" i="12"/>
  <c r="CI22" i="12" s="1"/>
  <c r="CK22" i="12"/>
  <c r="CL22" i="12" s="1"/>
  <c r="BA21" i="12" l="1"/>
  <c r="BB21" i="12" s="1"/>
  <c r="K21" i="12"/>
  <c r="L21" i="12" s="1"/>
  <c r="W21" i="12"/>
  <c r="X21" i="12" s="1"/>
  <c r="AI21" i="12"/>
  <c r="AJ21" i="12" s="1"/>
  <c r="T21" i="12"/>
  <c r="U21" i="12" s="1"/>
  <c r="AF21" i="12"/>
  <c r="AG21" i="12" s="1"/>
  <c r="AR21" i="12"/>
  <c r="AS21" i="12" s="1"/>
  <c r="Q21" i="12"/>
  <c r="R21" i="12" s="1"/>
  <c r="AC21" i="12"/>
  <c r="AD21" i="12" s="1"/>
  <c r="N21" i="12"/>
  <c r="O21" i="12" s="1"/>
  <c r="Z21" i="12"/>
  <c r="AA21" i="12" s="1"/>
  <c r="AL21" i="12"/>
  <c r="AM21" i="12" s="1"/>
  <c r="AX21" i="12"/>
  <c r="AY21" i="12" s="1"/>
  <c r="AU21" i="12"/>
  <c r="AV21" i="12" s="1"/>
  <c r="AO21" i="12"/>
  <c r="AP21" i="12" s="1"/>
  <c r="B21" i="12"/>
  <c r="C21" i="12" s="1"/>
  <c r="H21" i="12"/>
  <c r="I21" i="12" s="1"/>
  <c r="E21" i="12"/>
  <c r="F21" i="12" s="1"/>
  <c r="A22" i="12"/>
  <c r="A139" i="17"/>
  <c r="BG23" i="12"/>
  <c r="BH23" i="12" s="1"/>
  <c r="BS23" i="12"/>
  <c r="BT23" i="12" s="1"/>
  <c r="BY23" i="12"/>
  <c r="BZ23" i="12" s="1"/>
  <c r="CE23" i="12"/>
  <c r="CF23" i="12" s="1"/>
  <c r="BM23" i="12"/>
  <c r="BN23" i="12" s="1"/>
  <c r="BD23" i="12"/>
  <c r="BE23" i="12" s="1"/>
  <c r="BJ23" i="12"/>
  <c r="BK23" i="12" s="1"/>
  <c r="BP23" i="12"/>
  <c r="BQ23" i="12" s="1"/>
  <c r="BV23" i="12"/>
  <c r="BW23" i="12" s="1"/>
  <c r="CB23" i="12"/>
  <c r="CC23" i="12" s="1"/>
  <c r="CH23" i="12"/>
  <c r="CI23" i="12" s="1"/>
  <c r="CK23" i="12"/>
  <c r="CL23" i="12" s="1"/>
  <c r="AU22" i="12" l="1"/>
  <c r="AV22" i="12" s="1"/>
  <c r="BA22" i="12"/>
  <c r="BB22" i="12" s="1"/>
  <c r="AR22" i="12"/>
  <c r="AS22" i="12" s="1"/>
  <c r="N22" i="12"/>
  <c r="O22" i="12" s="1"/>
  <c r="T22" i="12"/>
  <c r="U22" i="12" s="1"/>
  <c r="Z22" i="12"/>
  <c r="AA22" i="12" s="1"/>
  <c r="AF22" i="12"/>
  <c r="AG22" i="12" s="1"/>
  <c r="AL22" i="12"/>
  <c r="AM22" i="12" s="1"/>
  <c r="AO22" i="12"/>
  <c r="AP22" i="12" s="1"/>
  <c r="K22" i="12"/>
  <c r="L22" i="12" s="1"/>
  <c r="Q22" i="12"/>
  <c r="R22" i="12" s="1"/>
  <c r="W22" i="12"/>
  <c r="X22" i="12" s="1"/>
  <c r="AC22" i="12"/>
  <c r="AD22" i="12" s="1"/>
  <c r="AI22" i="12"/>
  <c r="AJ22" i="12" s="1"/>
  <c r="AX22" i="12"/>
  <c r="AY22" i="12" s="1"/>
  <c r="E22" i="12"/>
  <c r="F22" i="12" s="1"/>
  <c r="B22" i="12"/>
  <c r="C22" i="12" s="1"/>
  <c r="H22" i="12"/>
  <c r="I22" i="12" s="1"/>
  <c r="A140" i="17"/>
  <c r="A23" i="12"/>
  <c r="BG24" i="12"/>
  <c r="BH24" i="12" s="1"/>
  <c r="BM24" i="12"/>
  <c r="BN24" i="12" s="1"/>
  <c r="BY24" i="12"/>
  <c r="BZ24" i="12" s="1"/>
  <c r="BS24" i="12"/>
  <c r="BT24" i="12" s="1"/>
  <c r="CE24" i="12"/>
  <c r="CF24" i="12" s="1"/>
  <c r="BD24" i="12"/>
  <c r="BE24" i="12" s="1"/>
  <c r="BJ24" i="12"/>
  <c r="BK24" i="12" s="1"/>
  <c r="CB24" i="12"/>
  <c r="CC24" i="12" s="1"/>
  <c r="CH24" i="12"/>
  <c r="CI24" i="12" s="1"/>
  <c r="BP24" i="12"/>
  <c r="BQ24" i="12" s="1"/>
  <c r="BV24" i="12"/>
  <c r="BW24" i="12" s="1"/>
  <c r="CK24" i="12"/>
  <c r="CL24" i="12" s="1"/>
  <c r="BA23" i="12" l="1"/>
  <c r="BB23" i="12" s="1"/>
  <c r="N23" i="12"/>
  <c r="O23" i="12" s="1"/>
  <c r="Z23" i="12"/>
  <c r="AA23" i="12" s="1"/>
  <c r="AL23" i="12"/>
  <c r="AM23" i="12" s="1"/>
  <c r="AU23" i="12"/>
  <c r="AV23" i="12" s="1"/>
  <c r="Q23" i="12"/>
  <c r="R23" i="12" s="1"/>
  <c r="AC23" i="12"/>
  <c r="AD23" i="12" s="1"/>
  <c r="AX23" i="12"/>
  <c r="AY23" i="12" s="1"/>
  <c r="T23" i="12"/>
  <c r="U23" i="12" s="1"/>
  <c r="AF23" i="12"/>
  <c r="AG23" i="12" s="1"/>
  <c r="AO23" i="12"/>
  <c r="AP23" i="12" s="1"/>
  <c r="K23" i="12"/>
  <c r="L23" i="12" s="1"/>
  <c r="W23" i="12"/>
  <c r="X23" i="12" s="1"/>
  <c r="AI23" i="12"/>
  <c r="AJ23" i="12" s="1"/>
  <c r="AR23" i="12"/>
  <c r="AS23" i="12" s="1"/>
  <c r="A141" i="17"/>
  <c r="A24" i="12"/>
  <c r="E23" i="12"/>
  <c r="F23" i="12" s="1"/>
  <c r="B23" i="12"/>
  <c r="C23" i="12" s="1"/>
  <c r="H23" i="12"/>
  <c r="I23" i="12" s="1"/>
  <c r="BG25" i="12"/>
  <c r="BH25" i="12" s="1"/>
  <c r="BM25" i="12"/>
  <c r="BN25" i="12" s="1"/>
  <c r="BS25" i="12"/>
  <c r="BT25" i="12" s="1"/>
  <c r="BY25" i="12"/>
  <c r="BZ25" i="12" s="1"/>
  <c r="CE25" i="12"/>
  <c r="CF25" i="12" s="1"/>
  <c r="BV25" i="12"/>
  <c r="BW25" i="12" s="1"/>
  <c r="BD25" i="12"/>
  <c r="BE25" i="12" s="1"/>
  <c r="BJ25" i="12"/>
  <c r="BK25" i="12" s="1"/>
  <c r="BP25" i="12"/>
  <c r="BQ25" i="12" s="1"/>
  <c r="CB25" i="12"/>
  <c r="CC25" i="12" s="1"/>
  <c r="CH25" i="12"/>
  <c r="CI25" i="12" s="1"/>
  <c r="CK25" i="12"/>
  <c r="CL25" i="12" s="1"/>
  <c r="K24" i="12" l="1"/>
  <c r="L24" i="12" s="1"/>
  <c r="AI24" i="12"/>
  <c r="AJ24" i="12" s="1"/>
  <c r="AL24" i="12"/>
  <c r="AM24" i="12" s="1"/>
  <c r="BA24" i="12"/>
  <c r="BB24" i="12" s="1"/>
  <c r="T24" i="12"/>
  <c r="U24" i="12" s="1"/>
  <c r="AC24" i="12"/>
  <c r="AD24" i="12" s="1"/>
  <c r="AF24" i="12"/>
  <c r="AG24" i="12" s="1"/>
  <c r="AR24" i="12"/>
  <c r="AS24" i="12" s="1"/>
  <c r="W24" i="12"/>
  <c r="X24" i="12" s="1"/>
  <c r="Z24" i="12"/>
  <c r="AA24" i="12" s="1"/>
  <c r="AO24" i="12"/>
  <c r="AP24" i="12" s="1"/>
  <c r="Q24" i="12"/>
  <c r="R24" i="12" s="1"/>
  <c r="N24" i="12"/>
  <c r="O24" i="12" s="1"/>
  <c r="AU24" i="12"/>
  <c r="AV24" i="12" s="1"/>
  <c r="AX24" i="12"/>
  <c r="AY24" i="12" s="1"/>
  <c r="B24" i="12"/>
  <c r="C24" i="12" s="1"/>
  <c r="H24" i="12"/>
  <c r="I24" i="12" s="1"/>
  <c r="E24" i="12"/>
  <c r="F24" i="12" s="1"/>
  <c r="A25" i="12"/>
  <c r="A142" i="17"/>
  <c r="A143" i="17" s="1"/>
  <c r="A144" i="17" s="1"/>
  <c r="A145" i="17" s="1"/>
  <c r="A146" i="17" s="1"/>
  <c r="A147" i="17" s="1"/>
  <c r="A148" i="17" s="1"/>
  <c r="A149" i="17" s="1"/>
  <c r="A150" i="17" s="1"/>
  <c r="A151" i="17" s="1"/>
  <c r="A152" i="17" s="1"/>
  <c r="A153" i="17" s="1"/>
  <c r="AX25" i="12" l="1"/>
  <c r="AY25" i="12" s="1"/>
  <c r="AR25" i="12"/>
  <c r="AS25" i="12" s="1"/>
  <c r="K25" i="12"/>
  <c r="L25" i="12" s="1"/>
  <c r="W25" i="12"/>
  <c r="X25" i="12" s="1"/>
  <c r="AI25" i="12"/>
  <c r="AJ25" i="12" s="1"/>
  <c r="T25" i="12"/>
  <c r="U25" i="12" s="1"/>
  <c r="AF25" i="12"/>
  <c r="AG25" i="12" s="1"/>
  <c r="BA25" i="12"/>
  <c r="BB25" i="12" s="1"/>
  <c r="Q25" i="12"/>
  <c r="R25" i="12" s="1"/>
  <c r="AC25" i="12"/>
  <c r="AD25" i="12" s="1"/>
  <c r="N25" i="12"/>
  <c r="O25" i="12" s="1"/>
  <c r="Z25" i="12"/>
  <c r="AA25" i="12" s="1"/>
  <c r="AL25" i="12"/>
  <c r="AM25" i="12" s="1"/>
  <c r="AO25" i="12"/>
  <c r="AP25" i="12" s="1"/>
  <c r="AU25" i="12"/>
  <c r="AV25" i="12" s="1"/>
  <c r="BA6" i="18"/>
  <c r="AQ6" i="18"/>
  <c r="A154" i="17"/>
  <c r="H25" i="12"/>
  <c r="I25" i="12" s="1"/>
  <c r="E25" i="12"/>
  <c r="F25" i="12" s="1"/>
  <c r="B25" i="12"/>
  <c r="C25" i="12" s="1"/>
  <c r="BA7" i="18" l="1"/>
  <c r="AQ7" i="18"/>
  <c r="A155" i="17"/>
  <c r="BA8" i="18" l="1"/>
  <c r="A156" i="17"/>
  <c r="AQ8" i="18"/>
  <c r="BA9" i="18" l="1"/>
  <c r="AQ9" i="18"/>
  <c r="A157" i="17"/>
  <c r="BA10" i="18" l="1"/>
  <c r="AQ10" i="18"/>
  <c r="A158" i="17"/>
  <c r="BA11" i="18" l="1"/>
  <c r="A159" i="17"/>
  <c r="A160" i="17" s="1"/>
  <c r="AQ11" i="18"/>
  <c r="AU33" i="18" l="1"/>
  <c r="AK33" i="18"/>
  <c r="A161" i="17"/>
  <c r="A162" i="17" s="1"/>
  <c r="A163" i="17" s="1"/>
  <c r="A164" i="17" s="1"/>
  <c r="A165" i="17" s="1"/>
  <c r="A166" i="17" s="1"/>
  <c r="A167" i="17" s="1"/>
  <c r="A168" i="17" s="1"/>
  <c r="A169" i="17" s="1"/>
  <c r="A170" i="17" s="1"/>
  <c r="A171" i="17" s="1"/>
  <c r="A172" i="17" s="1"/>
  <c r="A173" i="17" s="1"/>
  <c r="A174" i="17" s="1"/>
  <c r="A175" i="17" s="1"/>
  <c r="AU37" i="18" l="1"/>
  <c r="AK37" i="18"/>
  <c r="A176" i="17"/>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BC8" i="18" l="1"/>
  <c r="A205" i="17"/>
  <c r="AS8" i="18"/>
  <c r="B28" i="12"/>
  <c r="H28" i="12"/>
  <c r="BC9" i="18" l="1"/>
  <c r="AS9" i="18"/>
  <c r="A206" i="17"/>
  <c r="BC10" i="18" l="1"/>
  <c r="A207" i="17"/>
  <c r="AS10" i="18"/>
  <c r="BC11" i="18" l="1"/>
  <c r="A208" i="17"/>
  <c r="AS11" i="18"/>
  <c r="BC12" i="18" l="1"/>
  <c r="A209" i="17"/>
  <c r="AS12" i="18"/>
  <c r="BC13" i="18" l="1"/>
  <c r="AS13" i="18"/>
  <c r="A210" i="17"/>
  <c r="BC14" i="18" l="1"/>
  <c r="AS14" i="18"/>
  <c r="A211" i="17"/>
  <c r="BC15" i="18" l="1"/>
  <c r="A212" i="17"/>
  <c r="AS15" i="18"/>
  <c r="BC16" i="18" l="1"/>
  <c r="A213" i="17"/>
  <c r="AS16" i="18"/>
  <c r="BC17" i="18" l="1"/>
  <c r="A214" i="17"/>
  <c r="AS17" i="18"/>
  <c r="BC18" i="18" l="1"/>
  <c r="AS18" i="18"/>
  <c r="A215" i="17"/>
  <c r="BC19" i="18" l="1"/>
  <c r="A216" i="17"/>
  <c r="AS19" i="18"/>
  <c r="BC20" i="18" l="1"/>
  <c r="A217" i="17"/>
  <c r="AS20" i="18"/>
  <c r="BC21" i="18" l="1"/>
  <c r="AS21" i="18"/>
  <c r="A218" i="17"/>
  <c r="BC22" i="18" l="1"/>
  <c r="AS22" i="18"/>
  <c r="A219" i="17"/>
  <c r="BC23" i="18" l="1"/>
  <c r="A220" i="17"/>
  <c r="AS23" i="18"/>
  <c r="BC24" i="18" l="1"/>
  <c r="A221" i="17"/>
  <c r="AS24" i="18"/>
  <c r="BC25" i="18" l="1"/>
  <c r="AS25" i="18"/>
  <c r="A222" i="17"/>
  <c r="BC26" i="18" l="1"/>
  <c r="A223" i="17"/>
  <c r="AS26" i="18"/>
  <c r="BC27" i="18" l="1"/>
  <c r="A224" i="17"/>
  <c r="AS27" i="18"/>
  <c r="BC28" i="18" l="1"/>
  <c r="A225" i="17"/>
  <c r="AS28" i="18"/>
  <c r="BC29" i="18" l="1"/>
  <c r="AS29" i="18"/>
  <c r="A226" i="17"/>
  <c r="BC30" i="18" l="1"/>
  <c r="A227" i="17"/>
  <c r="AS30" i="18"/>
  <c r="CE3" i="12"/>
  <c r="BY3" i="12"/>
  <c r="CB3" i="12"/>
  <c r="CK3" i="12"/>
  <c r="BP3" i="12"/>
  <c r="BV3" i="12"/>
  <c r="BG3" i="12"/>
  <c r="BJ3" i="12"/>
  <c r="BD3" i="12"/>
  <c r="BM3" i="12"/>
  <c r="BS3" i="12"/>
  <c r="CH3" i="12"/>
  <c r="BC31" i="18" l="1"/>
  <c r="AS31" i="18"/>
  <c r="A228" i="17"/>
  <c r="AU11" i="18"/>
  <c r="T3" i="12" l="1"/>
  <c r="K3" i="12"/>
  <c r="AI3" i="12"/>
  <c r="AO3" i="12"/>
  <c r="AR3" i="12"/>
  <c r="AC3" i="12"/>
  <c r="Z3" i="12"/>
  <c r="AU3" i="12"/>
  <c r="AF3" i="12"/>
  <c r="N3" i="12"/>
  <c r="W3" i="12"/>
  <c r="AX3" i="12"/>
  <c r="AL3" i="12"/>
  <c r="BA3" i="12"/>
  <c r="Q3" i="12"/>
  <c r="BC32" i="18"/>
  <c r="H3" i="12"/>
  <c r="E3" i="12"/>
  <c r="AS32" i="18"/>
  <c r="B3" i="12"/>
  <c r="A229" i="17"/>
  <c r="AU41" i="18" l="1"/>
  <c r="AK41" i="18"/>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<sst xmlns="http://schemas.openxmlformats.org/spreadsheetml/2006/main" count="9737" uniqueCount="5594">
  <si>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</si>
  <si>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</si>
  <si>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</si>
  <si>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</si>
  <si>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</si>
  <si>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</si>
  <si>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</si>
  <si>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</si>
  <si>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</si>
  <si>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</si>
  <si>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</si>
  <si>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</si>
  <si>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</si>
  <si>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</si>
  <si>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</si>
  <si>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</si>
  <si>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</si>
  <si>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</si>
  <si>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</si>
  <si>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</si>
  <si>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</si>
  <si>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</si>
  <si>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</si>
  <si>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</si>
  <si>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</si>
  <si>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</si>
  <si>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</si>
  <si>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</si>
  <si>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</si>
  <si>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</si>
  <si>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</si>
  <si>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</si>
  <si>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</si>
  <si>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</si>
  <si>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</si>
  <si>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</si>
  <si>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</si>
  <si>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</si>
  <si>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</si>
  <si>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</si>
  <si>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</si>
  <si>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</si>
  <si>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</si>
  <si>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</si>
  <si>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</si>
  <si>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</si>
  <si>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</si>
  <si>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</si>
  <si>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</si>
  <si>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</si>
  <si>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</si>
  <si>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</si>
  <si>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</si>
  <si>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</si>
  <si>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</si>
  <si>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</si>
  <si>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</si>
  <si>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</si>
  <si>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</si>
  <si>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</si>
  <si>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</si>
  <si>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</si>
  <si>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</si>
  <si>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</si>
  <si>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</si>
  <si>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</si>
  <si>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</si>
  <si>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</si>
  <si>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</si>
  <si>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</si>
  <si>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</si>
  <si>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</si>
  <si>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</si>
  <si>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</si>
  <si>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</si>
  <si>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</si>
  <si>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</si>
  <si>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</si>
  <si>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</si>
  <si>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</si>
  <si>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</si>
  <si>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</si>
  <si>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</si>
  <si>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</si>
  <si>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</si>
  <si>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</si>
  <si>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</si>
  <si>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</si>
  <si>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</si>
  <si>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</si>
  <si>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</si>
  <si>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</si>
  <si>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</si>
  <si>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</si>
  <si>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</si>
  <si>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</si>
  <si>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</si>
  <si>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</si>
  <si>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</si>
  <si>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</si>
  <si>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</si>
  <si>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</si>
  <si>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</si>
  <si>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</si>
  <si>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</si>
  <si>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</si>
  <si>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</si>
  <si>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</si>
  <si>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</si>
  <si>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</si>
  <si>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</si>
  <si>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</si>
  <si>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</si>
  <si>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</si>
  <si>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</si>
  <si>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</si>
  <si>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</si>
  <si>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</si>
  <si>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</si>
  <si>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</si>
  <si>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</si>
  <si>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</si>
  <si>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</si>
  <si>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</si>
  <si>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</si>
  <si>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</si>
  <si>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</si>
  <si>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</si>
  <si>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</si>
  <si>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</si>
  <si>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</si>
  <si>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</si>
  <si>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</si>
  <si>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</si>
  <si>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</si>
  <si>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</si>
  <si>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</si>
  <si>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</si>
  <si>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</si>
  <si>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</si>
  <si>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</si>
  <si>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</si>
  <si>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</si>
  <si>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</si>
  <si>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</si>
  <si>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</si>
  <si>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</si>
  <si>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</si>
  <si>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</si>
  <si>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</si>
  <si>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</si>
  <si>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</si>
  <si>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</si>
  <si>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</si>
  <si>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</si>
  <si>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</si>
  <si>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</si>
  <si>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</si>
  <si>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</si>
  <si>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</si>
  <si>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</si>
  <si>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</si>
  <si>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</si>
  <si>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</si>
  <si>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</si>
  <si>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</si>
  <si>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</si>
  <si>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</si>
  <si>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</si>
  <si>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</si>
  <si>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</si>
  <si>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</si>
  <si>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</si>
  <si>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</si>
  <si>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</si>
  <si>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</si>
  <si>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</si>
  <si>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</si>
  <si>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</si>
  <si>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</si>
  <si>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</si>
  <si>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</si>
  <si>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</si>
  <si>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</si>
  <si>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</si>
  <si>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</si>
  <si>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</si>
  <si>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</si>
  <si>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</si>
  <si>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</si>
  <si>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</si>
  <si>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</si>
  <si>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</si>
  <si>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</si>
  <si>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</si>
  <si>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</si>
  <si>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</si>
  <si>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</si>
  <si>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</si>
  <si>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</si>
  <si>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</si>
  <si>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</si>
  <si>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</si>
  <si>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</si>
  <si>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</si>
  <si>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</si>
  <si>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</si>
  <si>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</si>
  <si>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</si>
  <si>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</si>
  <si>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</si>
  <si>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</si>
  <si>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</si>
  <si>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</si>
  <si>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</si>
  <si>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</si>
  <si>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</si>
  <si>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</si>
  <si>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</si>
  <si>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</si>
  <si>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</si>
  <si>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</si>
  <si>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</si>
  <si>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</si>
  <si>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</si>
  <si>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</si>
  <si>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</si>
  <si>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</si>
  <si>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</si>
  <si>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</si>
  <si>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</si>
  <si>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</si>
  <si>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</si>
  <si>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</si>
  <si>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</si>
  <si>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</si>
  <si>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</si>
  <si>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</si>
  <si>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</si>
  <si>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</si>
  <si>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</si>
  <si>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</si>
  <si>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</si>
  <si>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</si>
  <si>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</si>
  <si>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</si>
  <si>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</si>
  <si>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</si>
  <si>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</si>
  <si>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</si>
  <si>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</si>
  <si>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</si>
  <si>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</si>
  <si>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</si>
  <si>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</si>
  <si>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</si>
  <si>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</si>
  <si>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</si>
  <si>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</si>
  <si>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</si>
  <si>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</si>
  <si>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</si>
  <si>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</si>
  <si>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</si>
  <si>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</si>
  <si>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</si>
  <si>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</si>
  <si>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</si>
  <si>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</si>
  <si>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</si>
  <si>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</si>
  <si>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</si>
  <si>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</si>
  <si>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</si>
  <si>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</si>
  <si>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</si>
  <si>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</si>
  <si>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</si>
  <si>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</si>
  <si>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</si>
  <si>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</si>
  <si>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</si>
  <si>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</si>
  <si>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</si>
  <si>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</si>
  <si>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</si>
  <si>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</si>
  <si>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</si>
  <si>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</si>
  <si>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</si>
  <si>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</si>
  <si>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</si>
  <si>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</si>
  <si>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</si>
  <si>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</si>
  <si>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</si>
  <si>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</si>
  <si>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</si>
  <si>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</si>
  <si>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</si>
  <si>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</si>
  <si>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</si>
  <si>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</si>
  <si>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</si>
  <si>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</si>
  <si>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</si>
  <si>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</si>
  <si>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</si>
  <si>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</si>
  <si>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</si>
  <si>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</si>
  <si>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</si>
  <si>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</si>
  <si>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</si>
  <si>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</si>
  <si>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</si>
  <si>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</si>
  <si>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</si>
  <si>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</si>
  <si>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</si>
  <si>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</si>
  <si>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</si>
  <si>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</si>
  <si>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</si>
  <si>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</si>
  <si>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</si>
  <si>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</si>
  <si>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</si>
  <si>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</si>
  <si>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</si>
  <si>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</si>
  <si>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</si>
  <si>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</si>
  <si>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</si>
  <si>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</si>
  <si>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</si>
  <si>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</si>
  <si>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</si>
  <si>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</si>
  <si>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</si>
  <si>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</si>
  <si>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</si>
  <si>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</si>
  <si>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</si>
  <si>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</si>
  <si>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</si>
  <si>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</si>
  <si>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</si>
  <si>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</si>
  <si>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</si>
  <si>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</si>
  <si>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</si>
  <si>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</si>
  <si>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</si>
  <si>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</si>
  <si>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</si>
  <si>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</si>
  <si>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</si>
  <si>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</si>
  <si>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</si>
  <si>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</si>
  <si>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</si>
  <si>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</si>
  <si>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</si>
  <si>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</si>
  <si>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</si>
  <si>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</si>
  <si>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</si>
  <si>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</si>
  <si>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</si>
  <si>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</si>
  <si>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</si>
  <si>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</si>
  <si>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</si>
  <si>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</si>
  <si>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</si>
  <si>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</si>
  <si>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</si>
  <si>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</si>
  <si>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</si>
  <si>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</si>
  <si>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</si>
  <si>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</si>
  <si>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</si>
  <si>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</si>
  <si>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</si>
  <si>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</si>
  <si>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</si>
  <si>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</si>
  <si>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</si>
  <si>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</si>
  <si>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</si>
  <si>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</si>
  <si>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</si>
  <si>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</si>
  <si>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</si>
  <si>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</si>
  <si>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</si>
  <si>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</si>
  <si>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</si>
  <si>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</si>
  <si>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</si>
  <si>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</si>
  <si>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</si>
  <si>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</si>
  <si>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</si>
  <si>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</si>
  <si>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</si>
  <si>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</si>
  <si>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</si>
  <si>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</si>
  <si>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</si>
  <si>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</si>
  <si>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</si>
  <si>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</si>
  <si>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</si>
  <si>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</si>
  <si>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</si>
  <si>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</si>
  <si>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</si>
  <si>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</si>
  <si>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</si>
  <si>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</si>
  <si>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</si>
  <si>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</si>
  <si>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</si>
  <si>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</si>
  <si>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</si>
  <si>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</si>
  <si>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</si>
  <si>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</si>
  <si>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</si>
  <si>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</si>
  <si>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</si>
  <si>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</si>
  <si>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</si>
  <si>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</si>
  <si>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</si>
  <si>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</si>
  <si>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</si>
  <si>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</si>
  <si>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</si>
  <si>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</si>
  <si>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</si>
  <si>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</si>
  <si>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</si>
  <si>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</si>
  <si>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</si>
  <si>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</si>
  <si>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</si>
  <si>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</si>
  <si>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</si>
  <si>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</si>
  <si>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</si>
  <si>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</si>
  <si>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</si>
  <si>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</si>
  <si>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</si>
  <si>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</si>
  <si>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</si>
  <si>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</si>
  <si>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</si>
  <si>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</si>
  <si>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</si>
  <si>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</si>
  <si>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</si>
  <si>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</si>
  <si>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</si>
  <si>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</si>
  <si>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</si>
  <si>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</si>
  <si>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</si>
  <si>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</si>
  <si>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</si>
  <si>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</si>
  <si>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</si>
  <si>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</si>
  <si>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</si>
  <si>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</si>
  <si>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</si>
  <si>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</si>
  <si>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</si>
  <si>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</si>
  <si>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</si>
  <si>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</si>
  <si>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</si>
  <si>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</si>
  <si>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</si>
  <si>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</si>
  <si>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</si>
  <si>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</si>
  <si>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</si>
  <si>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</si>
  <si>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</si>
  <si>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</si>
  <si>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</si>
  <si>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</si>
  <si>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</si>
  <si>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</si>
  <si>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</si>
  <si>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</si>
  <si>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</si>
  <si>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</si>
  <si>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</si>
  <si>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</si>
  <si>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</si>
  <si>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</si>
  <si>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</si>
  <si>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</si>
  <si>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</si>
  <si>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</si>
  <si>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</si>
  <si>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</si>
  <si>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</si>
  <si>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</si>
  <si>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</si>
  <si>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</si>
  <si>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</si>
  <si>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</si>
  <si>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</si>
  <si>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</si>
  <si>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</si>
  <si>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</si>
  <si>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</si>
  <si>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</si>
  <si>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</si>
  <si>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</si>
  <si>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</si>
  <si>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</si>
  <si>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</si>
  <si>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</si>
  <si>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</si>
  <si>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</si>
  <si>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</si>
  <si>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</si>
  <si>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</si>
  <si>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</si>
  <si>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</si>
  <si>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</si>
  <si>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</si>
  <si>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</si>
  <si>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</si>
  <si>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</si>
  <si>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</si>
  <si>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</si>
  <si>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</si>
  <si>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</si>
  <si>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</si>
  <si>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</si>
  <si>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</si>
  <si>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</si>
  <si>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</si>
  <si>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</si>
  <si>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</si>
  <si>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</si>
  <si>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</si>
  <si>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</si>
  <si>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</si>
  <si>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</si>
  <si>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</si>
  <si>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</si>
  <si>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</si>
  <si>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</si>
  <si>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</si>
  <si>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</si>
  <si>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</si>
  <si>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</si>
  <si>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</si>
  <si>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</si>
  <si>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</si>
  <si>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</si>
  <si>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</si>
  <si>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</si>
  <si>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</si>
  <si>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</si>
  <si>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</si>
  <si>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</si>
  <si>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</si>
  <si>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</si>
  <si>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</si>
  <si>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</si>
  <si>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</si>
  <si>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</si>
  <si>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</si>
  <si>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</si>
  <si>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</si>
  <si>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</si>
  <si>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</si>
  <si>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</si>
  <si>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</si>
  <si>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</si>
  <si>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</si>
  <si>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</si>
  <si>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</si>
  <si>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</si>
  <si>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</si>
  <si>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</si>
  <si>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</si>
  <si>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</si>
  <si>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</si>
  <si>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</si>
  <si>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</si>
  <si>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</si>
  <si>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</si>
  <si>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</si>
  <si>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</si>
  <si>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</si>
  <si>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</si>
  <si>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</si>
  <si>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</si>
  <si>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</si>
  <si>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</si>
  <si>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</si>
  <si>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</si>
  <si>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</si>
  <si>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</si>
  <si>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</si>
  <si>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</si>
  <si>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</si>
  <si>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</si>
  <si>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</si>
  <si>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</si>
  <si>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</si>
  <si>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</si>
  <si>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</si>
  <si>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</si>
  <si>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</si>
  <si>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</si>
  <si>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</si>
  <si>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</si>
  <si>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</si>
  <si>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</si>
  <si>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</si>
  <si>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</si>
  <si>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</si>
  <si>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</si>
  <si>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</si>
  <si>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</si>
  <si>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</si>
  <si>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</si>
  <si>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</si>
  <si>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</si>
  <si>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</si>
  <si>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</si>
  <si>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</si>
  <si>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</si>
  <si>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</si>
  <si>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</si>
  <si>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</si>
  <si>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</si>
  <si>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</si>
  <si>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</si>
  <si>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</si>
  <si>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</si>
  <si>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</si>
  <si>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</si>
  <si>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</si>
  <si>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</si>
  <si>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</si>
  <si>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</si>
  <si>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</si>
  <si>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</si>
  <si>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</si>
  <si>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</si>
  <si>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</si>
  <si>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</si>
  <si>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</si>
  <si>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</si>
  <si>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</si>
  <si>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</si>
  <si>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</si>
  <si>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</si>
  <si>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</si>
  <si>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</si>
  <si>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</si>
  <si>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</si>
  <si>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</si>
  <si>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</si>
  <si>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</si>
  <si>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</si>
  <si>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</si>
  <si>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</si>
  <si>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</si>
  <si>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</si>
  <si>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</si>
  <si>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</si>
  <si>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</si>
  <si>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</si>
  <si>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</si>
  <si>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</si>
  <si>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</si>
  <si>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</si>
  <si>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</si>
  <si>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</si>
  <si>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</si>
  <si>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</si>
  <si>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</si>
  <si>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</si>
  <si>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</si>
  <si>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</si>
  <si>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</si>
  <si>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</si>
  <si>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</si>
  <si>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</si>
  <si>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</si>
  <si>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</si>
  <si>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</si>
  <si>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</si>
  <si>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</si>
  <si>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</si>
  <si>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</si>
  <si>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</si>
  <si>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</si>
  <si>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</si>
  <si>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</si>
  <si>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</si>
  <si>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</si>
  <si>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</si>
  <si>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</si>
  <si>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</si>
  <si>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</si>
  <si>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</si>
  <si>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</si>
  <si>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</si>
  <si>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</si>
  <si>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</si>
  <si>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</si>
  <si>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</si>
  <si>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</si>
  <si>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</si>
  <si>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</si>
  <si>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</si>
  <si>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</si>
  <si>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</si>
  <si>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</si>
  <si>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</si>
  <si>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</si>
  <si>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</si>
  <si>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</si>
  <si>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</si>
  <si>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</si>
  <si>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</si>
  <si>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</si>
  <si>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</si>
  <si>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</si>
  <si>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</si>
  <si>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</si>
  <si>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</si>
  <si>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</si>
  <si>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</si>
  <si>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</si>
  <si>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</si>
  <si>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</si>
  <si>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</si>
  <si>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</si>
  <si>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</si>
  <si>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</si>
  <si>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</si>
  <si>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</si>
  <si>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</si>
  <si>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</si>
  <si>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</si>
  <si>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</si>
  <si>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</si>
  <si>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</si>
  <si>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</si>
  <si>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</si>
  <si>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</si>
  <si>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</si>
  <si>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</si>
  <si>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</si>
  <si>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</si>
  <si>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</si>
  <si>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</si>
  <si>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</si>
  <si>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</si>
  <si>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</si>
  <si>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</si>
  <si>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</si>
  <si>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</si>
  <si>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</si>
  <si>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</si>
  <si>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</si>
  <si>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</si>
  <si>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</si>
  <si>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</si>
  <si>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</si>
  <si>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</si>
  <si>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</si>
  <si>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</si>
  <si>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</si>
  <si>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</si>
  <si>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</si>
  <si>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</si>
  <si>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</si>
  <si>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</si>
  <si>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</si>
  <si>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</si>
  <si>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</si>
  <si>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</si>
  <si>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</si>
  <si>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</si>
  <si>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</si>
  <si>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</si>
  <si>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</si>
  <si>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</si>
  <si>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</si>
  <si>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</si>
  <si>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</si>
  <si>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</si>
  <si>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</si>
  <si>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</si>
  <si>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</si>
  <si>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</si>
  <si>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</si>
  <si>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</si>
  <si>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</si>
  <si>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</si>
  <si>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</si>
  <si>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</si>
  <si>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</si>
  <si>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</si>
  <si>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</si>
  <si>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</si>
  <si>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</si>
  <si>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</si>
  <si>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</si>
  <si>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</si>
  <si>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</si>
  <si>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</si>
  <si>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</si>
  <si>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</si>
  <si>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</si>
  <si>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</si>
  <si>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</si>
  <si>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</si>
  <si>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</si>
  <si>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</si>
  <si>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</si>
  <si>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</si>
  <si>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</si>
  <si>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</si>
  <si>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</si>
  <si>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</si>
  <si>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</si>
  <si>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</si>
  <si>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</si>
  <si>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</si>
  <si>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</si>
  <si>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</si>
  <si>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</si>
  <si>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</si>
  <si>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</si>
  <si>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</si>
  <si>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</si>
  <si>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</si>
  <si>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</si>
  <si>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</si>
  <si>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</si>
  <si>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</si>
  <si>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</si>
  <si>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</si>
  <si>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</si>
  <si>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</si>
  <si>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</si>
  <si>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</si>
  <si>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</si>
  <si>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</si>
  <si>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</si>
  <si>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</si>
  <si>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</si>
  <si>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</si>
  <si>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</si>
  <si>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</si>
  <si>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</si>
  <si>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</si>
  <si>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</si>
  <si>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</si>
  <si>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</si>
  <si>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</si>
  <si>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</si>
  <si>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</si>
  <si>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</si>
  <si>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</si>
  <si>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</si>
  <si>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</si>
  <si>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</si>
  <si>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</si>
  <si>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</si>
  <si>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</si>
  <si>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</si>
  <si>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</si>
  <si>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</si>
  <si>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</si>
  <si>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</si>
  <si>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</si>
  <si>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</si>
  <si>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</si>
  <si>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</si>
  <si>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</si>
  <si>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</si>
  <si>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</si>
  <si>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</si>
  <si>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</si>
  <si>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</si>
  <si>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</si>
  <si>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</si>
  <si>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</si>
  <si>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</si>
  <si>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</si>
  <si>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</si>
  <si>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</si>
  <si>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</si>
  <si>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</si>
  <si>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</si>
  <si>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</si>
  <si>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</si>
  <si>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</si>
  <si>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</si>
  <si>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</si>
  <si>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</si>
  <si>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</si>
  <si>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</si>
  <si>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</si>
  <si>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</si>
  <si>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</si>
  <si>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</si>
  <si>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</si>
  <si>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</si>
  <si>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</si>
  <si>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</si>
  <si>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</si>
  <si>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</si>
  <si>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</si>
  <si>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</si>
  <si>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</si>
  <si>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</si>
  <si>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</si>
  <si>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</si>
  <si>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</si>
  <si>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</si>
  <si>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</si>
  <si>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</si>
  <si>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</si>
  <si>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</si>
  <si>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</si>
  <si>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</si>
  <si>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</si>
  <si>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</si>
  <si>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</si>
  <si>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</si>
  <si>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</si>
  <si>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</si>
  <si>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</si>
  <si>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</si>
  <si>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</si>
  <si>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</si>
  <si>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</si>
  <si>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</si>
  <si>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</si>
  <si>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</si>
  <si>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</si>
  <si>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</si>
  <si>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</si>
  <si>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</si>
  <si>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</si>
  <si>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</si>
  <si>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</si>
  <si>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</si>
  <si>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</si>
  <si>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</si>
  <si>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</si>
  <si>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</si>
  <si>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</si>
  <si>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</si>
  <si>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</si>
  <si>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</si>
  <si>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</si>
  <si>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</si>
  <si>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</si>
  <si>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</si>
  <si>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</si>
  <si>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</si>
  <si>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</si>
  <si>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</si>
  <si>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</si>
  <si>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</si>
  <si>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</si>
  <si>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</si>
  <si>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</si>
  <si>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</si>
  <si>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</si>
  <si>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</si>
  <si>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</si>
  <si>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</si>
  <si>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</si>
  <si>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</si>
  <si>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</si>
  <si>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</si>
  <si>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</si>
  <si>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</si>
  <si>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</si>
  <si>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</si>
  <si>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</si>
  <si>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</si>
  <si>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</si>
  <si>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</si>
  <si>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</si>
  <si>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</si>
  <si>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</si>
  <si>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</si>
  <si>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</si>
  <si>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</si>
  <si>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</si>
  <si>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</si>
  <si>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</si>
  <si>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</si>
  <si>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</si>
  <si>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</si>
  <si>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</si>
  <si>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</si>
  <si>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</si>
  <si>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</si>
  <si>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</si>
  <si>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</si>
  <si>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</si>
  <si>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</si>
  <si>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</si>
  <si>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</si>
  <si>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</si>
  <si>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</si>
  <si>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</si>
  <si>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</si>
  <si>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</si>
  <si>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</si>
  <si>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</si>
  <si>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</si>
  <si>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</si>
  <si>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</si>
  <si>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</si>
  <si>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</si>
  <si>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</si>
  <si>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</si>
  <si>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</si>
  <si>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</si>
  <si>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</si>
  <si>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</si>
  <si>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</si>
  <si>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</si>
  <si>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</si>
  <si>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</si>
  <si>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</si>
  <si>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</si>
  <si>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</si>
  <si>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</si>
  <si>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</si>
  <si>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</si>
  <si>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</si>
  <si>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</si>
  <si>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</si>
  <si>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</si>
  <si>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</si>
  <si>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</si>
  <si>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</si>
  <si>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</si>
  <si>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</si>
  <si>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</si>
  <si>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</si>
  <si>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</si>
  <si>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</si>
  <si>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</si>
  <si>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</si>
  <si>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</si>
  <si>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</si>
  <si>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</si>
  <si>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</si>
  <si>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</si>
  <si>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</si>
  <si>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</si>
  <si>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</si>
  <si>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</si>
  <si>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</si>
  <si>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</si>
  <si>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</si>
  <si>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</si>
  <si>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</si>
  <si>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</si>
  <si>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</si>
  <si>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</si>
  <si>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</si>
  <si>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</si>
  <si>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</si>
  <si>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</si>
  <si>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</si>
  <si>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</si>
  <si>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</si>
  <si>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</si>
  <si>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</si>
  <si>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</si>
  <si>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</si>
  <si>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</si>
  <si>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</si>
  <si>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</si>
  <si>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</si>
  <si>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</si>
  <si>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</si>
  <si>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</si>
  <si>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</si>
  <si>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</si>
  <si>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</si>
  <si>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</si>
  <si>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</si>
  <si>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</si>
  <si>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</si>
  <si>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</si>
  <si>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</si>
  <si>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</si>
  <si>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</si>
  <si>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</si>
  <si>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</si>
  <si>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</si>
  <si>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</si>
  <si>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</si>
  <si>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</si>
  <si>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</si>
  <si>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</si>
  <si>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</si>
  <si>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</si>
  <si>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</si>
  <si>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</si>
  <si>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</si>
  <si>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</si>
  <si>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</si>
  <si>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</si>
  <si>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</si>
  <si>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</si>
  <si>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</si>
  <si>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</si>
  <si>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</si>
  <si>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</si>
  <si>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</si>
  <si>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</si>
  <si>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</si>
  <si>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</si>
  <si>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</si>
  <si>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</si>
  <si>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</si>
  <si>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</si>
  <si>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</si>
  <si>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</si>
  <si>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</si>
  <si>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</si>
  <si>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</si>
  <si>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</si>
  <si>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</si>
  <si>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</si>
  <si>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</si>
  <si>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</si>
  <si>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</si>
  <si>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</si>
  <si>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</si>
  <si>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</si>
  <si>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</si>
  <si>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</si>
  <si>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</si>
  <si>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</si>
  <si>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</si>
  <si>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</si>
  <si>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</si>
  <si>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</si>
  <si>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</si>
  <si>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</si>
  <si>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</si>
  <si>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</si>
  <si>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</si>
  <si>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</si>
  <si>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</si>
  <si>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</si>
  <si>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</si>
  <si>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</si>
  <si>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</si>
  <si>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</si>
  <si>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</si>
  <si>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</si>
  <si>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</si>
  <si>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</si>
  <si>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</si>
  <si>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</si>
  <si>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</si>
  <si>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</si>
  <si>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</si>
  <si>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</si>
  <si>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</si>
  <si>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</si>
  <si>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</si>
  <si>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</si>
  <si>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</si>
  <si>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</si>
  <si>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</si>
  <si>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</si>
  <si>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</si>
  <si>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</si>
  <si>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</si>
  <si>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</si>
  <si>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</si>
  <si>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</si>
  <si>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</si>
  <si>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</si>
  <si>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</si>
  <si>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</si>
  <si>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</si>
  <si>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</si>
  <si>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</si>
  <si>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</si>
  <si>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</si>
  <si>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</si>
  <si>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</si>
  <si>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</si>
  <si>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</si>
  <si>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</si>
  <si>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</si>
  <si>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</si>
  <si>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</si>
  <si>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</si>
  <si>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</si>
  <si>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</si>
  <si>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</si>
  <si>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</si>
  <si>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</si>
  <si>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</si>
  <si>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</si>
  <si>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</si>
  <si>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</si>
  <si>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</si>
  <si>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</si>
  <si>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</si>
  <si>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</si>
  <si>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</si>
  <si>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</si>
  <si>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</si>
  <si>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</si>
  <si>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</si>
  <si>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</si>
  <si>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</si>
  <si>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</si>
  <si>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</si>
  <si>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</si>
  <si>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</si>
  <si>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</si>
  <si>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</si>
  <si>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</si>
  <si>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</si>
  <si>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</si>
  <si>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</si>
  <si>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</si>
  <si>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</si>
  <si>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</si>
  <si>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</si>
  <si>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</si>
  <si>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</si>
  <si>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</si>
  <si>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</si>
  <si>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</si>
  <si>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</si>
  <si>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</si>
  <si>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</si>
  <si>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</si>
  <si>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</si>
  <si>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</si>
  <si>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</si>
  <si>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</si>
  <si>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</si>
  <si>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</si>
  <si>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</si>
  <si>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</si>
  <si>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</si>
  <si>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</si>
  <si>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</si>
  <si>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</si>
  <si>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</si>
  <si>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</si>
  <si>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</si>
  <si>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</si>
  <si>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</si>
  <si>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</si>
  <si>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</si>
  <si>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</si>
  <si>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</si>
  <si>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</si>
  <si>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</si>
  <si>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</si>
  <si>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</si>
  <si>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</si>
  <si>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</si>
  <si>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</si>
  <si>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</si>
  <si>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</si>
  <si>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</si>
  <si>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</si>
  <si>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</si>
  <si>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</si>
  <si>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</si>
  <si>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</si>
  <si>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</si>
  <si>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</si>
  <si>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</si>
  <si>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</si>
  <si>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</si>
  <si>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</si>
  <si>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</si>
  <si>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</si>
  <si>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</si>
  <si>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</si>
  <si>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</si>
  <si>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</si>
  <si>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</si>
  <si>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</si>
  <si>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</si>
  <si>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</si>
  <si>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</si>
  <si>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</si>
  <si>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</si>
  <si>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</si>
  <si>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</si>
  <si>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</si>
  <si>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</si>
  <si>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</si>
  <si>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</si>
  <si>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</si>
  <si>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</si>
  <si>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</si>
  <si>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</si>
  <si>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</si>
  <si>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</si>
  <si>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</si>
  <si>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</si>
  <si>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</si>
  <si>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</si>
  <si>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</si>
  <si>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</si>
  <si>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</si>
  <si>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</si>
  <si>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</si>
  <si>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</si>
  <si>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</si>
  <si>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</si>
  <si>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</si>
  <si>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</si>
  <si>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</si>
  <si>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</si>
  <si>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</si>
  <si>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</si>
  <si>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</si>
  <si>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</si>
  <si>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</si>
  <si>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</si>
  <si>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</si>
  <si>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</si>
  <si>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</si>
  <si>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</si>
  <si>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</si>
  <si>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</si>
  <si>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</si>
  <si>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</si>
  <si>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</si>
  <si>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</si>
  <si>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</si>
  <si>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</si>
  <si>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</si>
  <si>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</si>
  <si>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</si>
  <si>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</si>
  <si>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</si>
  <si>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</si>
  <si>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</si>
  <si>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</si>
  <si>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</si>
  <si>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</si>
  <si>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</si>
  <si>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</si>
  <si>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</si>
  <si>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</si>
  <si>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</si>
  <si>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</si>
  <si>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</si>
  <si>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</si>
  <si>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</si>
  <si>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</si>
  <si>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</si>
  <si>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</si>
  <si>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</si>
  <si>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</si>
  <si>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</si>
  <si>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</si>
  <si>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</si>
  <si>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</si>
  <si>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</si>
  <si>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</si>
  <si>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</si>
  <si>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</si>
  <si>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</si>
  <si>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</si>
  <si>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</si>
  <si>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</si>
  <si>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</si>
  <si>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</si>
  <si>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</si>
  <si>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</si>
  <si>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</si>
  <si>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</si>
  <si>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</si>
  <si>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</si>
  <si>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</si>
  <si>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</si>
  <si>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</si>
  <si>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</si>
  <si>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</si>
  <si>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</si>
  <si>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</si>
  <si>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</si>
  <si>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</si>
  <si>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</si>
  <si>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</si>
  <si>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</si>
  <si>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</si>
  <si>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</si>
  <si>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</si>
  <si>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</si>
  <si>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</si>
  <si>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</si>
  <si>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</si>
  <si>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</si>
  <si>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</si>
  <si>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</si>
  <si>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</si>
  <si>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</si>
  <si>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</si>
  <si>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</si>
  <si>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</si>
  <si>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</si>
  <si>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</si>
  <si>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</si>
  <si>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</si>
  <si>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</si>
  <si>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</si>
  <si>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</si>
  <si>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</si>
  <si>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</si>
  <si>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</si>
  <si>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</si>
  <si>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</si>
  <si>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</si>
  <si>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</si>
  <si>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</si>
  <si>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</si>
  <si>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</si>
  <si>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</si>
  <si>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</si>
  <si>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</si>
  <si>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</si>
  <si>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</si>
  <si>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</si>
  <si>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</si>
  <si>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</si>
  <si>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</si>
  <si>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</si>
  <si>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</si>
  <si>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</si>
  <si>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</si>
  <si>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</si>
  <si>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</si>
  <si>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</si>
  <si>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</si>
  <si>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</si>
  <si>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</si>
  <si>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</si>
  <si>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</si>
  <si>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</si>
  <si>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</si>
  <si>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</si>
  <si>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</si>
  <si>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</si>
  <si>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</si>
  <si>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</si>
  <si>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</si>
  <si>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</si>
  <si>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</si>
  <si>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</si>
  <si>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</si>
  <si>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</si>
  <si>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</si>
  <si>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</si>
  <si>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</si>
  <si>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</si>
  <si>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</si>
  <si>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</si>
  <si>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</si>
  <si>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</si>
  <si>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</si>
  <si>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</si>
  <si>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</si>
  <si>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</si>
  <si>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</si>
  <si>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</si>
  <si>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</si>
  <si>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</si>
  <si>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</si>
  <si>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</si>
  <si>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</si>
  <si>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</si>
  <si>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</si>
  <si>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</si>
  <si>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</si>
  <si>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</si>
  <si>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</si>
  <si>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</si>
  <si>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</si>
  <si>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</si>
  <si>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</si>
  <si>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</si>
  <si>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</si>
  <si>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</si>
  <si>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</si>
  <si>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</si>
  <si>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</si>
  <si>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</si>
  <si>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</si>
  <si>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</si>
  <si>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</si>
  <si>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</si>
  <si>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</si>
  <si>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</si>
  <si>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</si>
  <si>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</si>
  <si>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</si>
  <si>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</si>
  <si>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</si>
  <si>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</si>
  <si>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</si>
  <si>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</si>
  <si>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</si>
  <si>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</si>
  <si>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</si>
  <si>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</si>
  <si>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</si>
  <si>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</si>
  <si>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</si>
  <si>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</si>
  <si>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</si>
  <si>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</si>
  <si>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</si>
  <si>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</si>
  <si>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</si>
  <si>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</si>
  <si>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</si>
  <si>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</si>
  <si>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</si>
  <si>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</si>
  <si>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</si>
  <si>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</si>
  <si>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</si>
  <si>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</si>
  <si>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</si>
  <si>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</si>
  <si>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</si>
  <si>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</si>
  <si>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</si>
  <si>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</si>
  <si>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</si>
  <si>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</si>
  <si>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</si>
  <si>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</si>
  <si>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</si>
  <si>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</si>
  <si>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</si>
  <si>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</si>
  <si>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</si>
  <si>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</si>
  <si>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</si>
  <si>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</si>
  <si>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</si>
  <si>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</si>
  <si>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</si>
  <si>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</si>
  <si>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</si>
  <si>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</si>
  <si>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</si>
  <si>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</si>
  <si>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</si>
  <si>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</si>
  <si>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</si>
  <si>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</si>
  <si>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</si>
  <si>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</si>
  <si>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</si>
  <si>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</si>
  <si>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</si>
  <si>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</si>
  <si>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</si>
  <si>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</si>
  <si>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</si>
  <si>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</si>
  <si>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</si>
  <si>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</si>
  <si>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</si>
  <si>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</si>
  <si>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</si>
  <si>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</si>
  <si>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</si>
  <si>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</si>
  <si>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</si>
  <si>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</si>
  <si>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</si>
  <si>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</si>
  <si>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</si>
  <si>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</si>
  <si>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</si>
  <si>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</si>
  <si>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</si>
  <si>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</si>
  <si>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</si>
  <si>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</si>
  <si>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</si>
  <si>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</si>
  <si>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</si>
  <si>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</si>
  <si>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</si>
  <si>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</si>
  <si>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</si>
  <si>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</si>
  <si>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</si>
  <si>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</si>
  <si>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</si>
  <si>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</si>
  <si>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</si>
  <si>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</si>
  <si>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</si>
  <si>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</si>
  <si>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</si>
  <si>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</si>
  <si>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</si>
  <si>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</si>
  <si>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</si>
  <si>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</si>
  <si>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</si>
  <si>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</si>
  <si>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</si>
  <si>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</si>
  <si>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</si>
  <si>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</si>
  <si>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</si>
  <si>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</si>
  <si>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</si>
  <si>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</si>
  <si>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</si>
  <si>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</si>
  <si>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</si>
  <si>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</si>
  <si>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</si>
  <si>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</si>
  <si>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</si>
  <si>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</si>
  <si>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</si>
  <si>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</si>
  <si>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</si>
  <si>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</si>
  <si>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</si>
  <si>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</si>
  <si>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</si>
  <si>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</si>
  <si>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</si>
  <si>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</si>
  <si>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</si>
  <si>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</si>
  <si>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</si>
  <si>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</si>
  <si>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</si>
  <si>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</si>
  <si>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</si>
  <si>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</si>
  <si>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</si>
  <si>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</si>
  <si>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</si>
  <si>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</si>
  <si>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</si>
  <si>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</si>
  <si>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</si>
  <si>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</si>
  <si>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</si>
  <si>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</si>
  <si>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</si>
  <si>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</si>
  <si>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</si>
  <si>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</si>
  <si>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</si>
  <si>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</si>
  <si>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</si>
  <si>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</si>
  <si>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</si>
  <si>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</si>
  <si>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</si>
  <si>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</si>
  <si>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</si>
  <si>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</si>
  <si>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</si>
  <si>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</si>
  <si>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</si>
  <si>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</si>
  <si>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</si>
  <si>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</si>
  <si>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</si>
  <si>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</si>
  <si>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</si>
  <si>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</si>
  <si>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</si>
  <si>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</si>
  <si>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</si>
  <si>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</si>
  <si>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</si>
  <si>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</si>
  <si>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</si>
  <si>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</si>
  <si>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</si>
  <si>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</si>
  <si>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</si>
  <si>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</si>
  <si>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</si>
  <si>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</si>
  <si>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</si>
  <si>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</si>
  <si>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</si>
  <si>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</si>
  <si>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</si>
  <si>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</si>
  <si>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</si>
  <si>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</si>
  <si>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</si>
  <si>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</si>
  <si>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</si>
  <si>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</si>
  <si>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</si>
  <si>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</si>
  <si>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</si>
  <si>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</si>
  <si>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</si>
  <si>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</si>
  <si>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</si>
  <si>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</si>
  <si>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</si>
  <si>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</si>
  <si>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</si>
  <si>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</si>
  <si>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</si>
  <si>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</si>
  <si>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</si>
  <si>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</si>
  <si>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</si>
  <si>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</si>
  <si>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</si>
  <si>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</si>
  <si>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</si>
  <si>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</si>
  <si>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</si>
  <si>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</si>
  <si>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</si>
  <si>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</si>
  <si>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</si>
  <si>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</si>
  <si>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</si>
  <si>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</si>
  <si>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</si>
  <si>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</si>
  <si>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</si>
  <si>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</si>
  <si>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</si>
  <si>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</si>
  <si>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</si>
  <si>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</si>
  <si>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</si>
  <si>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</si>
  <si>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</si>
  <si>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</si>
  <si>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</si>
  <si>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</si>
  <si>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</si>
  <si>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</si>
  <si>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</si>
  <si>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</si>
  <si>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</si>
  <si>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</si>
  <si>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</si>
  <si>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</si>
  <si>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</si>
  <si>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</si>
  <si>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</si>
  <si>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</si>
  <si>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</si>
  <si>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</si>
  <si>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</si>
  <si>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</si>
  <si>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</si>
  <si>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</si>
  <si>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</si>
  <si>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</si>
  <si>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</si>
  <si>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</si>
  <si>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</si>
  <si>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</si>
  <si>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</si>
  <si>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</si>
  <si>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</si>
  <si>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</si>
  <si>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</si>
  <si>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</si>
  <si>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</si>
  <si>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</si>
  <si>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</si>
  <si>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</si>
  <si>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</si>
  <si>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</si>
  <si>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</si>
  <si>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</si>
  <si>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</si>
  <si>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</si>
  <si>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</si>
  <si>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</si>
  <si>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</si>
  <si>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</si>
  <si>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</si>
  <si>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</si>
  <si>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</si>
  <si>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</si>
  <si>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</si>
  <si>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</si>
  <si>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</si>
  <si>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</si>
  <si>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</si>
  <si>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</si>
  <si>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</si>
  <si>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</si>
  <si>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</si>
  <si>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</si>
  <si>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</si>
  <si>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</si>
  <si>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</si>
  <si>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</si>
  <si>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</si>
  <si>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</si>
  <si>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</si>
  <si>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</si>
  <si>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</si>
  <si>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</si>
  <si>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</si>
  <si>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</si>
  <si>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</si>
  <si>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</si>
  <si>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</si>
  <si>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</si>
  <si>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</si>
  <si>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</si>
  <si>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</si>
  <si>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</si>
  <si>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</si>
  <si>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</si>
  <si>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</si>
  <si>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</si>
  <si>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</si>
  <si>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</si>
  <si>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</si>
  <si>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</si>
  <si>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</si>
  <si>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</si>
  <si>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</si>
  <si>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</si>
  <si>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</si>
  <si>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</si>
  <si>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</si>
  <si>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</si>
  <si>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</si>
  <si>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</si>
  <si>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</si>
  <si>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</si>
  <si>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</si>
  <si>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</si>
  <si>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</si>
  <si>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</si>
  <si>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</si>
  <si>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</si>
  <si>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</si>
  <si>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</si>
  <si>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</si>
  <si>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</si>
  <si>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</si>
  <si>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</si>
  <si>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</si>
  <si>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</si>
  <si>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</si>
  <si>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</si>
  <si>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</si>
  <si>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</si>
  <si>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</si>
  <si>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</si>
  <si>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</si>
  <si>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</si>
  <si>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</si>
  <si>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</si>
  <si>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</si>
  <si>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</si>
  <si>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</si>
  <si>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</si>
  <si>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</si>
  <si>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</si>
  <si>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</si>
  <si>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</si>
  <si>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</si>
  <si>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</si>
  <si>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</si>
  <si>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</si>
  <si>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</si>
  <si>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</si>
  <si>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</si>
  <si>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</si>
  <si>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</si>
  <si>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</si>
  <si>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</si>
  <si>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</si>
  <si>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</si>
  <si>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</si>
  <si>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</si>
  <si>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</si>
  <si>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</si>
  <si>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</si>
  <si>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</si>
  <si>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</si>
  <si>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</si>
  <si>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</si>
  <si>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</si>
  <si>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</si>
  <si>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</si>
  <si>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</si>
  <si>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</si>
  <si>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</si>
  <si>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</si>
  <si>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</si>
  <si>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</si>
  <si>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</si>
  <si>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</si>
  <si>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</si>
  <si>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</si>
  <si>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</si>
  <si>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</si>
  <si>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</si>
  <si>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</si>
  <si>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</si>
  <si>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</si>
  <si>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</si>
  <si>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</si>
  <si>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</si>
  <si>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</si>
  <si>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</si>
  <si>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</si>
  <si>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</si>
  <si>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</si>
  <si>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</si>
  <si>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</si>
  <si>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</si>
  <si>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</si>
  <si>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</si>
  <si>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</si>
  <si>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</si>
  <si>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</si>
  <si>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</si>
  <si>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</si>
  <si>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</si>
  <si>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</si>
  <si>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</si>
  <si>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</si>
  <si>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</si>
  <si>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</si>
  <si>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</si>
  <si>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</si>
  <si>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</si>
  <si>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</si>
  <si>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</si>
  <si>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</si>
  <si>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</si>
  <si>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</si>
  <si>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</si>
  <si>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</si>
  <si>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</si>
  <si>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</si>
  <si>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</si>
  <si>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</si>
  <si>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</si>
  <si>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</si>
  <si>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</si>
  <si>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</si>
  <si>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</si>
  <si>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</si>
  <si>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</si>
  <si>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</si>
  <si>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</si>
  <si>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</si>
  <si>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</si>
  <si>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</si>
  <si>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</si>
  <si>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</si>
  <si>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</si>
  <si>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</si>
  <si>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</si>
  <si>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</si>
  <si>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</si>
  <si>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</si>
  <si>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</si>
  <si>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</si>
  <si>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</si>
  <si>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</si>
  <si>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</si>
  <si>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</si>
  <si>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</si>
  <si>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</si>
  <si>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</si>
  <si>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</si>
  <si>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</si>
  <si>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</si>
  <si>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</si>
  <si>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</si>
  <si>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</si>
  <si>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</si>
  <si>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</si>
  <si>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</si>
  <si>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</si>
  <si>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</si>
  <si>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</si>
  <si>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</si>
  <si>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</si>
  <si>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</si>
  <si>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</si>
  <si>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</si>
  <si>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</si>
  <si>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</si>
  <si>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</si>
  <si>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</si>
  <si>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</si>
  <si>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</si>
  <si>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</si>
  <si>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</si>
  <si>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</si>
  <si>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</si>
  <si>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</si>
  <si>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</si>
  <si>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</si>
  <si>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</si>
  <si>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</si>
  <si>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</si>
  <si>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</si>
  <si>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</si>
  <si>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</si>
  <si>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</si>
  <si>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</si>
  <si>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</si>
  <si>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</si>
  <si>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</si>
  <si>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</si>
  <si>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</si>
  <si>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</si>
  <si>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</si>
  <si>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</si>
  <si>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</si>
  <si>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</si>
  <si>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</si>
  <si>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</si>
  <si>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</si>
  <si>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</si>
  <si>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</si>
  <si>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</si>
  <si>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</si>
  <si>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</si>
  <si>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</si>
  <si>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</si>
  <si>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</si>
  <si>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</si>
  <si>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</si>
  <si>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</si>
  <si>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</si>
  <si>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</si>
  <si>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</si>
  <si>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</si>
  <si>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</si>
  <si>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</si>
  <si>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</si>
  <si>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</si>
  <si>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</si>
  <si>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</si>
  <si>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</si>
  <si>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</si>
  <si>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</si>
  <si>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</si>
  <si>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</si>
  <si>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</si>
  <si>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</si>
  <si>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</si>
  <si>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</si>
  <si>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</si>
  <si>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</si>
  <si>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</si>
  <si>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</si>
  <si>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</si>
  <si>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</si>
  <si>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</si>
  <si>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</si>
  <si>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</si>
  <si>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</si>
  <si>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</si>
  <si>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</si>
  <si>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</si>
  <si>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</si>
  <si>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</si>
  <si>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</si>
  <si>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</si>
  <si>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</si>
  <si>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</si>
  <si>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</si>
  <si>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</si>
  <si>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</si>
  <si>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</si>
  <si>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</si>
  <si>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</si>
  <si>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</si>
  <si>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</si>
  <si>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</si>
  <si>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</si>
  <si>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</si>
  <si>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</si>
  <si>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</si>
  <si>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</si>
  <si>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</si>
  <si>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</si>
  <si>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</si>
  <si>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</si>
  <si>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</si>
  <si>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</si>
  <si>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</si>
  <si>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</si>
  <si>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</si>
  <si>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</si>
  <si>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</si>
  <si>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</si>
  <si>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</si>
  <si>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</si>
  <si>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</si>
  <si>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</si>
  <si>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</si>
  <si>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</si>
  <si>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</si>
  <si>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</si>
  <si>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</si>
  <si>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</si>
  <si>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</si>
  <si>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</si>
  <si>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</si>
  <si>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</si>
  <si>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</si>
  <si>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</si>
  <si>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</si>
  <si>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</si>
  <si>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</si>
  <si>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</si>
  <si>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</si>
  <si>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</si>
  <si>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</si>
  <si>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</si>
  <si>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</si>
  <si>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</si>
  <si>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</si>
  <si>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</si>
  <si>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</si>
  <si>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</si>
  <si>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</si>
  <si>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</si>
  <si>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</si>
  <si>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</si>
  <si>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</si>
  <si>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</si>
  <si>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</si>
  <si>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</si>
  <si>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</si>
  <si>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</si>
  <si>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</si>
  <si>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</si>
  <si>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</si>
  <si>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</si>
  <si>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</si>
  <si>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</si>
  <si>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</si>
  <si>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</si>
  <si>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</si>
  <si>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</si>
  <si>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</si>
  <si>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</si>
  <si>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</si>
  <si>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</si>
  <si>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</si>
  <si>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</si>
  <si>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</si>
  <si>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</si>
  <si>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</si>
  <si>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</si>
  <si>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</si>
  <si>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</si>
  <si>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</si>
  <si>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</si>
  <si>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</si>
  <si>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</si>
  <si>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</si>
  <si>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</si>
  <si>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</si>
  <si>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</si>
  <si>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</si>
  <si>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</si>
  <si>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</si>
  <si>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</si>
  <si>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</si>
  <si>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</si>
  <si>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</si>
  <si>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</si>
  <si>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</si>
  <si>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</si>
  <si>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</si>
  <si>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</si>
  <si>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</si>
  <si>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</si>
  <si>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</si>
  <si>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</si>
  <si>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</si>
  <si>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</si>
  <si>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</si>
  <si>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</si>
  <si>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</si>
  <si>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</si>
  <si>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</si>
  <si>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</si>
  <si>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</si>
  <si>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</si>
  <si>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</si>
  <si>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</si>
  <si>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</si>
  <si>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</si>
  <si>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</si>
  <si>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</si>
  <si>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</si>
  <si>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</si>
  <si>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</si>
  <si>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</si>
  <si>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</si>
  <si>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</si>
  <si>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</si>
  <si>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</si>
  <si>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</si>
  <si>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</si>
  <si>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</si>
  <si>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</si>
  <si>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</si>
  <si>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</si>
  <si>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</si>
  <si>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</si>
  <si>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</si>
  <si>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</si>
  <si>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</si>
  <si>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</si>
  <si>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</si>
  <si>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</si>
  <si>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</si>
  <si>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</si>
  <si>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</si>
  <si>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</si>
  <si>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</si>
  <si>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</si>
  <si>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</si>
  <si>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</si>
  <si>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</si>
  <si>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</si>
  <si>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</si>
  <si>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</si>
  <si>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</si>
  <si>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</si>
  <si>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</si>
  <si>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</si>
  <si>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</si>
  <si>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</si>
  <si>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</si>
  <si>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</si>
  <si>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</si>
  <si>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</si>
  <si>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</si>
  <si>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</si>
  <si>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</si>
  <si>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</si>
  <si>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</si>
  <si>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</si>
  <si>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</si>
  <si>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</si>
  <si>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</si>
  <si>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</si>
  <si>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</si>
  <si>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</si>
  <si>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</si>
  <si>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</si>
  <si>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</si>
  <si>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</si>
  <si>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</si>
  <si>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</si>
  <si>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</si>
  <si>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</si>
  <si>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</si>
  <si>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</si>
  <si>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</si>
  <si>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</si>
  <si>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</si>
  <si>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</si>
  <si>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</si>
  <si>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</si>
  <si>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</si>
  <si>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</si>
  <si>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</si>
  <si>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</si>
  <si>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</si>
  <si>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</si>
  <si>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</si>
  <si>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</si>
  <si>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</si>
  <si>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</si>
  <si>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</si>
  <si>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</si>
  <si>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</si>
  <si>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</si>
  <si>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</si>
  <si>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</si>
  <si>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</si>
  <si>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</si>
  <si>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</si>
  <si>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</si>
  <si>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</si>
  <si>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</si>
  <si>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</si>
  <si>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</si>
  <si>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</si>
  <si>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</si>
  <si>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</si>
  <si>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</si>
  <si>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</si>
  <si>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</si>
  <si>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</si>
  <si>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</si>
  <si>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</si>
  <si>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</si>
  <si>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</si>
  <si>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</si>
  <si>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</si>
  <si>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</si>
  <si>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</si>
  <si>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</si>
  <si>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</si>
  <si>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</si>
  <si>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</si>
  <si>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</si>
  <si>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</si>
  <si>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</si>
  <si>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</si>
  <si>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</si>
  <si>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</si>
  <si>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</si>
  <si>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</si>
  <si>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</si>
  <si>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</si>
  <si>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</si>
  <si>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</si>
  <si>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</si>
  <si>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</si>
  <si>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</si>
  <si>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</si>
  <si>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</si>
  <si>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</si>
  <si>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</si>
  <si>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</si>
  <si>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</si>
  <si>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</si>
  <si>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</si>
  <si>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</si>
  <si>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</si>
  <si>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</si>
  <si>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</si>
  <si>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</si>
  <si>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</si>
  <si>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</si>
  <si>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</si>
  <si>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</si>
  <si>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</si>
  <si>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</si>
  <si>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</si>
  <si>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</si>
  <si>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</si>
  <si>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</si>
  <si>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</si>
  <si>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</si>
  <si>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</si>
  <si>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</si>
  <si>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</si>
  <si>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</si>
  <si>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</si>
  <si>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</si>
  <si>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</si>
  <si>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</si>
  <si>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</si>
  <si>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</si>
  <si>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</si>
  <si>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</si>
  <si>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</si>
  <si>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</si>
  <si>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</si>
  <si>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</si>
  <si>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</si>
  <si>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</si>
  <si>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</si>
  <si>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</si>
  <si>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</si>
  <si>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</si>
  <si>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</si>
  <si>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</si>
  <si>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</si>
  <si>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</si>
  <si>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</si>
  <si>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</si>
  <si>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</si>
  <si>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</si>
  <si>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</si>
  <si>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</si>
  <si>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</si>
  <si>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</si>
  <si>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</si>
  <si>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</si>
  <si>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</si>
  <si>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</si>
  <si>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</si>
  <si>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</si>
  <si>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</si>
  <si>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</si>
  <si>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</si>
  <si>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</si>
  <si>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</si>
  <si>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</si>
  <si>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</si>
  <si>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</si>
  <si>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</si>
  <si>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</si>
  <si>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</si>
  <si>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</si>
  <si>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</si>
  <si>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</si>
  <si>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</si>
  <si>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</si>
  <si>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</si>
  <si>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</si>
  <si>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</si>
  <si>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</si>
  <si>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</si>
  <si>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</si>
  <si>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</si>
  <si>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</si>
  <si>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</si>
  <si>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</si>
  <si>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</si>
  <si>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</si>
  <si>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</si>
  <si>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</si>
  <si>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</si>
  <si>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</si>
  <si>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</si>
  <si>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</si>
  <si>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</si>
  <si>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</si>
  <si>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</si>
  <si>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</si>
  <si>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</si>
  <si>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</si>
  <si>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</si>
  <si>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</si>
  <si>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</si>
  <si>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</si>
  <si>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</si>
  <si>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</si>
  <si>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</si>
  <si>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</si>
  <si>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</si>
  <si>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</si>
  <si>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</si>
  <si>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</si>
  <si>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</si>
  <si>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</si>
  <si>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</si>
  <si>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</si>
  <si>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</si>
  <si>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</si>
  <si>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</si>
  <si>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</si>
  <si>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</si>
  <si>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</si>
  <si>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</si>
  <si>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</si>
  <si>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</si>
  <si>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</si>
  <si>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</si>
  <si>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</si>
  <si>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</si>
  <si>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</si>
  <si>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</si>
  <si>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</si>
  <si>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</si>
  <si>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</si>
  <si>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</si>
  <si>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</si>
  <si>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</si>
  <si>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</si>
  <si>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</si>
  <si>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</si>
  <si>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</si>
  <si>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</si>
  <si>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</si>
  <si>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</si>
  <si>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</si>
  <si>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</si>
  <si>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</si>
  <si>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</si>
  <si>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</si>
  <si>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</si>
  <si>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</si>
  <si>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</si>
  <si>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</si>
  <si>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</si>
  <si>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</si>
  <si>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</si>
  <si>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</si>
  <si>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</si>
  <si>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</si>
  <si>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</si>
  <si>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</si>
  <si>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</si>
  <si>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</si>
  <si>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</si>
  <si>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</si>
  <si>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</si>
  <si>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</si>
  <si>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</si>
  <si>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</si>
  <si>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</si>
  <si>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</si>
  <si>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</si>
  <si>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</si>
  <si>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</si>
  <si>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</si>
  <si>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</si>
  <si>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</si>
  <si>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</si>
  <si>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</si>
  <si>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</si>
  <si>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</si>
  <si>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</si>
  <si>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</si>
  <si>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</si>
  <si>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</si>
  <si>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</si>
  <si>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</si>
  <si>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</si>
  <si>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</si>
  <si>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</si>
  <si>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</si>
  <si>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</si>
  <si>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</si>
  <si>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</si>
  <si>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</si>
  <si>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</si>
  <si>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</si>
  <si>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</si>
  <si>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</si>
  <si>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</si>
  <si>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</si>
  <si>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</si>
  <si>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</si>
  <si>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</si>
  <si>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</si>
  <si>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</si>
  <si>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</si>
  <si>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</si>
  <si>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</si>
  <si>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</si>
  <si>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</si>
  <si>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</si>
  <si>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</si>
  <si>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</si>
  <si>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</si>
  <si>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</si>
  <si>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</si>
  <si>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</si>
  <si>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</si>
  <si>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</si>
  <si>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</si>
  <si>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</si>
  <si>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</si>
  <si>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</si>
  <si>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</si>
  <si>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</si>
  <si>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</si>
  <si>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</si>
  <si>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</si>
  <si>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</si>
  <si>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</si>
  <si>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</si>
  <si>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</si>
  <si>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</si>
  <si>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</si>
  <si>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</si>
  <si>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</si>
  <si>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</si>
  <si>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</si>
  <si>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</si>
  <si>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</si>
  <si>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</si>
  <si>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</si>
  <si>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</si>
  <si>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</si>
  <si>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</si>
  <si>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</si>
  <si>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</si>
  <si>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</si>
  <si>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</si>
  <si>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</si>
  <si>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</si>
  <si>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</si>
  <si>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</si>
  <si>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</si>
  <si>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</si>
  <si>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</si>
  <si>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</si>
  <si>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</si>
  <si>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</si>
  <si>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</si>
  <si>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</si>
  <si>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</si>
  <si>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</si>
  <si>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</si>
  <si>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</si>
  <si>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</si>
  <si>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</si>
  <si>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</si>
  <si>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</si>
  <si>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</si>
  <si>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</si>
  <si>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</si>
  <si>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</si>
  <si>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</si>
  <si>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</si>
  <si>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</si>
  <si>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</si>
  <si>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</si>
  <si>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</si>
  <si>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</si>
  <si>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</si>
  <si>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</si>
  <si>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</si>
  <si>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</si>
  <si>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</si>
  <si>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</si>
  <si>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</si>
  <si>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</si>
  <si>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</si>
  <si>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</si>
  <si>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</si>
  <si>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</si>
  <si>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</si>
  <si>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</si>
  <si>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</si>
  <si>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</si>
  <si>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</si>
  <si>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</si>
  <si>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</si>
  <si>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</si>
  <si>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</si>
  <si>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</si>
  <si>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</si>
  <si>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</si>
  <si>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</si>
  <si>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</si>
  <si>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</si>
  <si>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</si>
  <si>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</si>
  <si>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</si>
  <si>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</si>
  <si>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</si>
  <si>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</si>
  <si>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</si>
  <si>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</si>
  <si>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</si>
  <si>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</si>
  <si>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</si>
  <si>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</si>
  <si>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</si>
  <si>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</si>
  <si>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</si>
  <si>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</si>
  <si>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</si>
  <si>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</si>
  <si>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</si>
  <si>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</si>
  <si>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</si>
  <si>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</si>
  <si>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</si>
  <si>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</si>
  <si>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</si>
  <si>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</si>
  <si>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</si>
  <si>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</si>
  <si>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</si>
  <si>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</si>
  <si>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</si>
  <si>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</si>
  <si>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</si>
  <si>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</si>
  <si>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</si>
  <si>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</si>
  <si>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</si>
  <si>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</si>
  <si>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</si>
  <si>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</si>
  <si>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</si>
  <si>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</si>
  <si>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</si>
  <si>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</si>
  <si>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</si>
  <si>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</si>
  <si>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</si>
  <si>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</si>
  <si>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</si>
  <si>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</si>
  <si>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</si>
  <si>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</si>
  <si>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</si>
  <si>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</si>
  <si>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</si>
  <si>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</si>
  <si>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</si>
  <si>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</si>
  <si>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</si>
  <si>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</si>
  <si>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</si>
  <si>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</si>
  <si>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</si>
  <si>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</si>
  <si>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</si>
  <si>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</si>
  <si>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</si>
  <si>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</si>
  <si>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</si>
  <si>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</si>
  <si>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</si>
  <si>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</si>
  <si>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</si>
  <si>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</si>
  <si>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</si>
  <si>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</si>
  <si>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</si>
  <si>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</si>
  <si>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</si>
  <si>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</si>
  <si>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</si>
  <si>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</si>
  <si>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</si>
  <si>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</si>
  <si>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</si>
  <si>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</si>
  <si>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</si>
  <si>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</si>
  <si>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</si>
  <si>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</si>
  <si>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</si>
  <si>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</si>
  <si>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</si>
  <si>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</si>
  <si>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</si>
  <si>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</si>
  <si>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</si>
  <si>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</si>
  <si>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</si>
  <si>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</si>
  <si>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</si>
  <si>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</si>
  <si>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</si>
  <si>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</si>
  <si>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</si>
  <si>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</si>
  <si>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</si>
  <si>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</si>
  <si>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</si>
  <si>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</si>
  <si>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</si>
  <si>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</si>
  <si>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</si>
  <si>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</si>
  <si>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</si>
  <si>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</si>
  <si>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</si>
  <si>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</si>
  <si>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</si>
  <si>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</si>
  <si>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</si>
  <si>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</si>
  <si>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</si>
  <si>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</si>
  <si>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</si>
  <si>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</si>
  <si>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</si>
  <si>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</si>
  <si>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</si>
  <si>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</si>
  <si>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</si>
  <si>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</si>
  <si>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</si>
  <si>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</si>
  <si>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</si>
  <si>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</si>
  <si>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</si>
  <si>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</si>
  <si>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</si>
  <si>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</si>
  <si>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</si>
  <si>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</si>
  <si>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</si>
  <si>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</si>
  <si>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</si>
  <si>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</si>
  <si>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</si>
  <si>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</si>
  <si>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</si>
  <si>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</si>
  <si>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</si>
  <si>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</si>
  <si>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</si>
  <si>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</si>
  <si>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</si>
  <si>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</si>
  <si>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</si>
  <si>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</si>
  <si>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</si>
  <si>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</si>
  <si>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</si>
  <si>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</si>
  <si>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</si>
  <si>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</si>
  <si>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</si>
  <si>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</si>
  <si>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</si>
  <si>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</si>
  <si>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</si>
  <si>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</si>
  <si>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</si>
  <si>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</si>
  <si>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</si>
  <si>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</si>
  <si>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</si>
  <si>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</si>
  <si>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</si>
  <si>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</si>
  <si>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</si>
  <si>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</si>
  <si>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</si>
  <si>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</si>
  <si>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</si>
  <si>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</si>
  <si>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</si>
  <si>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</si>
  <si>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</si>
  <si>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</si>
  <si>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</si>
  <si>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</si>
  <si>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</si>
  <si>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</si>
  <si>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</si>
  <si>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</si>
  <si>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</si>
  <si>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</si>
  <si>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</si>
  <si>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</si>
  <si>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</si>
  <si>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</si>
  <si>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</si>
  <si>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</si>
  <si>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</si>
  <si>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</si>
  <si>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</si>
  <si>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</si>
  <si>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</si>
  <si>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</si>
  <si>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</si>
  <si>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</si>
  <si>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</si>
  <si>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</si>
  <si>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</si>
  <si>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</si>
  <si>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</si>
  <si>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</si>
  <si>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</si>
  <si>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</si>
  <si>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</si>
  <si>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</si>
  <si>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</si>
  <si>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</si>
  <si>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</si>
  <si>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</si>
  <si>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</si>
  <si>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</si>
  <si>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</si>
  <si>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</si>
  <si>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</si>
  <si>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</si>
  <si>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</si>
  <si>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</si>
  <si>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</si>
  <si>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</si>
  <si>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</si>
  <si>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</si>
  <si>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</si>
  <si>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</si>
  <si>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</si>
  <si>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</si>
  <si>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</si>
  <si>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</si>
  <si>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</si>
  <si>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</si>
  <si>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</si>
  <si>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</si>
  <si>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</si>
  <si>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</si>
  <si>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</si>
  <si>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</si>
  <si>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</si>
  <si>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</si>
  <si>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</si>
  <si>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</si>
  <si>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</si>
  <si>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</si>
  <si>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</si>
  <si>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</si>
  <si>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</si>
  <si>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</si>
  <si>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</si>
  <si>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</si>
  <si>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</si>
  <si>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</si>
  <si>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</si>
  <si>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</si>
  <si>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</si>
  <si>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</si>
  <si>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</si>
  <si>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</si>
  <si>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</si>
  <si>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</si>
  <si>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</si>
  <si>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</si>
  <si>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</si>
  <si>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</si>
  <si>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</si>
  <si>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</si>
  <si>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</si>
  <si>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</si>
  <si>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</si>
  <si>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</si>
  <si>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</si>
  <si>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</si>
  <si>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</si>
  <si>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</si>
  <si>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</si>
  <si>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</si>
  <si>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</si>
  <si>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</si>
  <si>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</si>
  <si>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</si>
  <si>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</si>
  <si>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</si>
  <si>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</si>
  <si>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</si>
  <si>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</si>
  <si>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</si>
  <si>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</si>
  <si>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</si>
  <si>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</si>
  <si>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</si>
  <si>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</si>
  <si>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</si>
  <si>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</si>
  <si>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</si>
  <si>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</si>
  <si>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</si>
  <si>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</si>
  <si>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</si>
  <si>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</si>
  <si>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</si>
  <si>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</si>
  <si>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</si>
  <si>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</si>
  <si>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</si>
  <si>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</si>
  <si>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</si>
  <si>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</si>
  <si>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</si>
  <si>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</si>
  <si>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</si>
  <si>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</si>
  <si>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</si>
  <si>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</si>
  <si>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</si>
  <si>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</si>
  <si>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</si>
  <si>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</si>
  <si>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</si>
  <si>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</si>
  <si>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</si>
  <si>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</si>
  <si>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</si>
  <si>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</si>
  <si>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</si>
  <si>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</si>
  <si>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</si>
  <si>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</si>
  <si>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</si>
  <si>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</si>
  <si>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</si>
  <si>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</si>
  <si>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</si>
  <si>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</si>
  <si>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</si>
  <si>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</si>
  <si>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</si>
  <si>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</si>
  <si>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</si>
  <si>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</si>
  <si>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</si>
  <si>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</si>
  <si>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</si>
  <si>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</si>
  <si>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</si>
  <si>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</si>
  <si>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</si>
  <si>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</si>
  <si>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</si>
  <si>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</si>
  <si>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</si>
  <si>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</si>
  <si>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</si>
  <si>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</si>
  <si>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</si>
  <si>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</si>
  <si>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</si>
  <si>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</si>
  <si>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</si>
  <si>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</si>
  <si>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</si>
  <si>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</si>
  <si>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</si>
  <si>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</si>
  <si>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</si>
  <si>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</si>
  <si>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</si>
  <si>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</si>
  <si>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</si>
  <si>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</si>
  <si>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</si>
  <si>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</si>
  <si>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</si>
  <si>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</si>
  <si>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</si>
  <si>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</si>
  <si>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</si>
  <si>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</si>
  <si>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</si>
  <si>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</si>
  <si>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</si>
  <si>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</si>
  <si>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</si>
  <si>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</si>
  <si>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</si>
  <si>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</si>
  <si>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</si>
  <si>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</si>
  <si>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</si>
  <si>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</si>
  <si>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</si>
  <si>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</si>
  <si>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</si>
  <si>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</si>
  <si>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</si>
  <si>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</si>
  <si>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</si>
  <si>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</si>
  <si>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</si>
  <si>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</si>
  <si>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</si>
  <si>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</si>
  <si>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</si>
  <si>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</si>
  <si>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</si>
  <si>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</si>
  <si>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</si>
  <si>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</si>
  <si>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</si>
  <si>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</si>
  <si>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</si>
  <si>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</si>
  <si>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</si>
  <si>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</si>
  <si>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</si>
  <si>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</si>
  <si>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</si>
  <si>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</si>
  <si>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</si>
  <si>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</si>
  <si>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</si>
  <si>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</si>
  <si>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</si>
  <si>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</si>
  <si>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</si>
  <si>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</si>
  <si>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</si>
  <si>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</si>
  <si>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</si>
  <si>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</si>
  <si>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</si>
  <si>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</si>
  <si>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</si>
  <si>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</si>
  <si>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</si>
  <si>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</si>
  <si>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</si>
  <si>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</si>
  <si>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</si>
  <si>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</si>
  <si>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</si>
  <si>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</si>
  <si>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</si>
  <si>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</si>
  <si>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</si>
  <si>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</si>
  <si>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</si>
  <si>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</si>
  <si>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</si>
  <si>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</si>
  <si>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</si>
  <si>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</si>
  <si>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</si>
  <si>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</si>
  <si>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</si>
  <si>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</si>
  <si>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</si>
  <si>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</si>
  <si>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</si>
  <si>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</si>
  <si>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</si>
  <si>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</si>
  <si>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</si>
  <si>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</si>
  <si>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</si>
  <si>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</si>
  <si>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</si>
  <si>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</si>
  <si>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</si>
  <si>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</si>
  <si>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</si>
  <si>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</si>
  <si>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</si>
  <si>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</si>
  <si>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</si>
  <si>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</si>
  <si>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</si>
  <si>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</si>
  <si>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</si>
  <si>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</si>
  <si>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</si>
  <si>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</si>
  <si>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</si>
  <si>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</si>
  <si>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</si>
  <si>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</si>
  <si>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</si>
  <si>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</si>
  <si>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</si>
  <si>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</si>
  <si>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</si>
  <si>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</si>
  <si>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</si>
  <si>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</si>
  <si>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</si>
  <si>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</si>
  <si>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</si>
  <si>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</si>
  <si>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</si>
  <si>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</si>
  <si>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</si>
  <si>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</si>
  <si>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</si>
  <si>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</si>
  <si>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</si>
  <si>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</si>
  <si>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</si>
  <si>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</si>
  <si>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</si>
  <si>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</si>
  <si>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</si>
  <si>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</si>
  <si>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</si>
  <si>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</si>
  <si>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</si>
  <si>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</si>
  <si>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</si>
  <si>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</si>
  <si>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</si>
  <si>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</si>
  <si>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</si>
  <si>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</si>
  <si>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</si>
  <si>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</si>
  <si>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</si>
  <si>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</si>
  <si>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</si>
  <si>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</si>
  <si>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</si>
  <si>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</si>
  <si>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</si>
  <si>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</si>
  <si>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</si>
  <si>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</si>
  <si>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</si>
  <si>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</si>
  <si>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</si>
  <si>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</si>
  <si>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</si>
  <si>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</si>
  <si>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</si>
  <si>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</si>
  <si>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</si>
  <si>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</si>
  <si>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</si>
  <si>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</si>
  <si>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</si>
  <si>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</si>
  <si>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</si>
  <si>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</si>
  <si>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</si>
  <si>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</si>
  <si>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</si>
  <si>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</si>
  <si>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</si>
  <si>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</si>
  <si>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</si>
  <si>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</si>
  <si>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</si>
  <si>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</si>
  <si>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</si>
  <si>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</si>
  <si>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</si>
  <si>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</si>
  <si>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</si>
  <si>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</si>
  <si>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</si>
  <si>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</si>
  <si>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</si>
  <si>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</si>
  <si>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</si>
  <si>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</si>
  <si>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</si>
  <si>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</si>
  <si>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</si>
  <si>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</si>
  <si>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</si>
  <si>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</si>
  <si>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</si>
  <si>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</si>
  <si>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</si>
  <si>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</si>
  <si>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</si>
  <si>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</si>
  <si>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</si>
  <si>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</si>
  <si>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</si>
  <si>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</si>
  <si>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</si>
  <si>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</si>
  <si>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</si>
  <si>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</si>
  <si>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</si>
  <si>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</si>
  <si>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</si>
  <si>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</si>
  <si>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</si>
  <si>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</si>
  <si>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</si>
  <si>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</si>
  <si>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</si>
  <si>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</si>
  <si>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</si>
  <si>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</si>
  <si>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</si>
  <si>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</si>
  <si>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</si>
  <si>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</si>
  <si>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</si>
  <si>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</si>
  <si>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</si>
  <si>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</si>
  <si>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</si>
  <si>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</si>
  <si>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</si>
  <si>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</si>
  <si>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</si>
  <si>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</si>
  <si>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</si>
  <si>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</si>
  <si>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</si>
  <si>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</si>
  <si>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</si>
  <si>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</si>
  <si>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</si>
  <si>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</si>
  <si>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</si>
  <si>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</si>
  <si>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</si>
  <si>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</si>
  <si>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</si>
  <si>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</si>
  <si>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</si>
  <si>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</si>
  <si>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</si>
  <si>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</si>
  <si>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</si>
  <si>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</si>
  <si>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</si>
  <si>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</si>
  <si>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</si>
  <si>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</si>
  <si>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</si>
  <si>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</si>
  <si>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</si>
  <si>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</si>
  <si>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</si>
  <si>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</si>
  <si>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</si>
  <si>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</si>
  <si>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</si>
  <si>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</si>
  <si>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</si>
  <si>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</si>
  <si>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</si>
  <si>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</si>
  <si>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</si>
  <si>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</si>
  <si>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</si>
  <si>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</si>
  <si>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</si>
  <si>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</si>
  <si>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</si>
  <si>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</si>
  <si>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</si>
  <si>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</si>
  <si>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</si>
  <si>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</si>
  <si>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</si>
  <si>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</si>
  <si>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</si>
  <si>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</si>
  <si>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</si>
  <si>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</si>
  <si>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</si>
  <si>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</si>
  <si>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</si>
  <si>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</si>
  <si>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</si>
  <si>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</si>
  <si>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</si>
  <si>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</si>
  <si>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</si>
  <si>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</si>
  <si>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</si>
  <si>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</si>
  <si>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</si>
  <si>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</si>
  <si>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</si>
  <si>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</si>
  <si>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</si>
  <si>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</si>
  <si>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</si>
  <si>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</si>
  <si>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</si>
  <si>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</si>
  <si>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</si>
  <si>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</si>
  <si>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</si>
  <si>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</si>
  <si>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</si>
  <si>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</si>
  <si>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</si>
  <si>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</si>
  <si>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</si>
  <si>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</si>
  <si>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</si>
  <si>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</si>
  <si>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</si>
  <si>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</si>
  <si>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</si>
  <si>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</si>
  <si>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</si>
  <si>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</si>
  <si>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</si>
  <si>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</si>
  <si>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</si>
  <si>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</si>
  <si>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</si>
  <si>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</si>
  <si>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</si>
  <si>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</si>
  <si>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</si>
  <si>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</si>
  <si>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</si>
  <si>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</si>
  <si>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</si>
  <si>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</si>
  <si>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</si>
  <si>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</si>
  <si>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</si>
  <si>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</si>
  <si>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</si>
  <si>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</si>
  <si>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</si>
  <si>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</si>
  <si>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</si>
  <si>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</si>
  <si>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</si>
  <si>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</si>
  <si>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</si>
  <si>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</si>
  <si>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</si>
  <si>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</si>
  <si>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</si>
  <si>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</si>
  <si>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</si>
  <si>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</si>
  <si>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</si>
  <si>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</si>
  <si>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</si>
  <si>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</si>
  <si>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</si>
  <si>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</si>
  <si>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</si>
  <si>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</si>
  <si>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</si>
  <si>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</si>
  <si>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</si>
  <si>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</si>
  <si>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</si>
  <si>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</si>
  <si>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</si>
  <si>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</si>
  <si>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</si>
  <si>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</si>
  <si>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</si>
  <si>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</si>
  <si>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</si>
  <si>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</si>
  <si>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</si>
  <si>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</si>
  <si>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</si>
  <si>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</si>
  <si>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</si>
  <si>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</si>
  <si>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</si>
  <si>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</si>
  <si>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</si>
  <si>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</si>
  <si>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</si>
  <si>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</si>
  <si>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</si>
  <si>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</si>
  <si>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</si>
  <si>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</si>
  <si>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</si>
  <si>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</si>
  <si>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</si>
  <si>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</si>
  <si>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</si>
  <si>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</si>
  <si>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</si>
  <si>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</si>
  <si>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</si>
  <si>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</si>
  <si>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</si>
  <si>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</si>
  <si>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</si>
  <si>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</si>
  <si>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</si>
  <si>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</si>
  <si>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</si>
  <si>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</si>
  <si>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</si>
  <si>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</si>
  <si>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</si>
  <si>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</si>
  <si>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</si>
  <si>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</si>
  <si>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</si>
  <si>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</si>
  <si>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</si>
  <si>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</si>
  <si>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</si>
  <si>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</si>
  <si>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</si>
  <si>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</si>
  <si>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</si>
  <si>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</si>
  <si>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</si>
  <si>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</si>
  <si>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</si>
  <si>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</si>
  <si>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</si>
  <si>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</si>
  <si>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</si>
  <si>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</si>
  <si>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</si>
  <si>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</si>
  <si>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</si>
  <si>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</si>
  <si>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</si>
  <si>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</si>
  <si>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</si>
  <si>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</si>
  <si>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</si>
  <si>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</si>
  <si>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</si>
  <si>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</si>
  <si>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</si>
  <si>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</si>
  <si>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</si>
  <si>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</si>
  <si>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</si>
  <si>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</si>
  <si>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</si>
  <si>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</si>
  <si>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</si>
  <si>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</si>
  <si>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</si>
  <si>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</si>
  <si>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</si>
  <si>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</si>
  <si>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</si>
  <si>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</si>
  <si>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</si>
  <si>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</si>
  <si>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</si>
  <si>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</si>
  <si>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</si>
  <si>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</si>
  <si>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</si>
  <si>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</si>
  <si>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</si>
  <si>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</si>
  <si>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</si>
  <si>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</si>
  <si>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</si>
  <si>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</si>
  <si>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</si>
  <si>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</si>
  <si>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</si>
  <si>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</si>
  <si>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</si>
  <si>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</si>
  <si>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</si>
  <si>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</si>
  <si>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</si>
  <si>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</si>
  <si>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</si>
  <si>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</si>
  <si>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</si>
  <si>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</si>
  <si>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</si>
  <si>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</si>
  <si>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</si>
  <si>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</si>
  <si>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</si>
  <si>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</si>
  <si>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</si>
  <si>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</si>
  <si>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</si>
  <si>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</si>
  <si>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</si>
  <si>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</si>
  <si>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</si>
  <si>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</si>
  <si>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</si>
  <si>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</si>
  <si>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</si>
  <si>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</si>
  <si>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</si>
  <si>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</si>
  <si>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</si>
  <si>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</si>
  <si>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</si>
  <si>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</si>
  <si>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</si>
  <si>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</si>
  <si>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</si>
  <si>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</si>
  <si>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</si>
  <si>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</si>
  <si>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</si>
  <si>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</si>
  <si>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</si>
  <si>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</si>
  <si>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</si>
  <si>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</si>
  <si>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</si>
  <si>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</si>
  <si>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</si>
  <si>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</si>
  <si>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</si>
  <si>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</si>
  <si>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</si>
  <si>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</si>
  <si>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</si>
  <si>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</si>
  <si>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</si>
  <si>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</si>
  <si>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</si>
  <si>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</si>
  <si>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</si>
  <si>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</si>
  <si>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</si>
  <si>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</si>
  <si>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</si>
  <si>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</si>
  <si>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</si>
  <si>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</si>
  <si>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</si>
  <si>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</si>
  <si>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</si>
  <si>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</si>
  <si>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</si>
  <si>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</si>
  <si>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</si>
  <si>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</si>
  <si>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</si>
  <si>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</si>
  <si>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</si>
  <si>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</si>
  <si>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</si>
  <si>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</si>
  <si>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</si>
  <si>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</si>
  <si>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</si>
  <si>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</si>
  <si>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</si>
  <si>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</si>
  <si>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</si>
  <si>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</si>
  <si>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</si>
  <si>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</si>
  <si>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</si>
  <si>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</si>
  <si>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</si>
  <si>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</si>
  <si>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</si>
  <si>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</si>
  <si>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</si>
  <si>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</si>
  <si>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</si>
  <si>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</si>
  <si>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</si>
  <si>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</si>
  <si>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</si>
  <si>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</si>
  <si>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</si>
  <si>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</si>
  <si>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</si>
  <si>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</si>
  <si>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</si>
  <si>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</si>
  <si>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</si>
  <si>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</si>
  <si>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</si>
  <si>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</si>
  <si>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</si>
  <si>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</si>
  <si>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</si>
  <si>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</si>
  <si>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</si>
  <si>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</si>
  <si>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</si>
  <si>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</si>
  <si>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</si>
  <si>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</si>
  <si>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</si>
  <si>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</si>
  <si>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</si>
  <si>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</si>
  <si>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</si>
  <si>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</si>
  <si>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</si>
  <si>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</si>
  <si>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</si>
  <si>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</si>
  <si>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</si>
  <si>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</si>
  <si>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</si>
  <si>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</si>
  <si>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</si>
  <si>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</si>
  <si>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</si>
  <si>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</si>
  <si>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</si>
  <si>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</si>
  <si>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</si>
  <si>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</si>
  <si>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</si>
  <si>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</si>
  <si>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</si>
  <si>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</si>
  <si>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</si>
  <si>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</si>
  <si>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</si>
  <si>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</si>
  <si>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</si>
  <si>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</si>
  <si>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</si>
  <si>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</si>
  <si>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</si>
  <si>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</si>
  <si>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</si>
  <si>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</si>
  <si>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</si>
  <si>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</si>
  <si>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</si>
  <si>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</si>
  <si>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</si>
  <si>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</si>
  <si>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</si>
  <si>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</si>
  <si>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</si>
  <si>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</si>
  <si>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</si>
  <si>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</si>
  <si>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</si>
  <si>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</si>
  <si>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</si>
  <si>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</si>
  <si>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</si>
  <si>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</si>
  <si>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</si>
  <si>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</si>
  <si>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</si>
  <si>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</si>
  <si>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</si>
  <si>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</si>
  <si>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</si>
  <si>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</si>
  <si>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</si>
  <si>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</si>
  <si>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</si>
  <si>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</si>
  <si>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</si>
  <si>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</si>
  <si>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</si>
  <si>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</si>
  <si>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</si>
  <si>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</si>
  <si>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</si>
  <si>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</si>
  <si>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</si>
  <si>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</si>
  <si>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</si>
  <si>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</si>
  <si>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</si>
  <si>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</si>
  <si>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</si>
  <si>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</si>
  <si>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</si>
  <si>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</si>
  <si>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</si>
  <si>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</si>
  <si>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</si>
  <si>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</si>
  <si>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</si>
  <si>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</si>
  <si>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</si>
  <si>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</si>
  <si>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</si>
  <si>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</si>
  <si>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</si>
  <si>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</si>
  <si>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</si>
  <si>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</si>
  <si>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</si>
  <si>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</si>
  <si>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</si>
  <si>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</si>
  <si>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</si>
  <si>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</si>
  <si>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</si>
  <si>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</si>
  <si>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</si>
  <si>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</si>
  <si>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</si>
  <si>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</si>
  <si>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</si>
  <si>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</si>
  <si>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</si>
  <si>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</si>
  <si>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</si>
  <si>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</si>
  <si>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</si>
  <si>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</si>
  <si>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</si>
  <si>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</si>
  <si>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</si>
  <si>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</si>
  <si>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</si>
  <si>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</si>
  <si>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</si>
  <si>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</si>
  <si>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</si>
  <si>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</si>
  <si>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</si>
  <si>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</si>
  <si>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</si>
  <si>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</si>
  <si>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</si>
  <si>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</si>
  <si>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</si>
  <si>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</si>
  <si>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</si>
  <si>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</si>
  <si>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</si>
  <si>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</si>
  <si>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</si>
  <si>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</si>
  <si>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</si>
  <si>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</si>
  <si>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</si>
  <si>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</si>
  <si>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</si>
  <si>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</si>
  <si>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</si>
  <si>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</si>
  <si>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</si>
  <si>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</si>
  <si>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</si>
  <si>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</si>
  <si>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</si>
  <si>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</si>
  <si>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</si>
  <si>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</si>
  <si>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</si>
  <si>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</si>
  <si>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</si>
  <si>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</si>
  <si>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</si>
  <si>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</si>
  <si>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</si>
  <si>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</si>
  <si>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</si>
  <si>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</si>
  <si>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</si>
  <si>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</si>
  <si>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</si>
  <si>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</si>
  <si>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</si>
  <si>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</si>
  <si>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</si>
  <si>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</si>
  <si>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</si>
  <si>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</si>
  <si>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</si>
  <si>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</si>
  <si>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</si>
  <si>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</si>
  <si>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</si>
  <si>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</si>
  <si>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</si>
  <si>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</si>
  <si>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</si>
  <si>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</si>
  <si>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</si>
  <si>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</si>
  <si>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</si>
  <si>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</si>
  <si>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</si>
  <si>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</si>
  <si>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</si>
  <si>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</si>
  <si>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</si>
  <si>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</si>
  <si>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</si>
  <si>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</si>
  <si>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</si>
  <si>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</si>
  <si>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</si>
  <si>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</si>
  <si>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</si>
  <si>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</si>
  <si>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</si>
  <si>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</si>
  <si>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</si>
  <si>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</si>
  <si>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</si>
  <si>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</si>
  <si>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</si>
  <si>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</si>
  <si>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</si>
  <si>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</si>
  <si>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</si>
  <si>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</si>
  <si>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</si>
  <si>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</si>
  <si>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</si>
  <si>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</si>
  <si>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</si>
  <si>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</si>
  <si>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</si>
  <si>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</si>
  <si>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</si>
  <si>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</si>
  <si>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</si>
  <si>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</si>
  <si>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</si>
  <si>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</si>
  <si>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</si>
  <si>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</si>
  <si>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</si>
  <si>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</si>
  <si>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</si>
  <si>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</si>
  <si>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</si>
  <si>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</si>
  <si>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</si>
  <si>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</si>
  <si>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</si>
  <si>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</si>
  <si>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</si>
  <si>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</si>
  <si>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</si>
  <si>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</si>
  <si>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</si>
  <si>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</si>
  <si>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</si>
  <si>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</si>
  <si>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</si>
  <si>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</si>
  <si>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</si>
  <si>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</si>
  <si>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</si>
  <si>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</si>
  <si>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</si>
  <si>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</si>
  <si>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</si>
  <si>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</si>
  <si>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</si>
  <si>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</si>
  <si>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</si>
  <si>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</si>
  <si>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</si>
  <si>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</si>
  <si>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</si>
  <si>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</si>
  <si>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</si>
  <si>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</si>
  <si>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</si>
  <si>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</si>
  <si>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</si>
  <si>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</si>
  <si>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</si>
  <si>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</si>
  <si>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</si>
  <si>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</si>
  <si>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</si>
  <si>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</si>
  <si>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</si>
  <si>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</si>
  <si>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</si>
  <si>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</si>
  <si>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</si>
  <si>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</si>
  <si>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</si>
  <si>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</si>
  <si>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</si>
  <si>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</si>
  <si>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</si>
  <si>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</si>
  <si>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</si>
  <si>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</si>
  <si>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</si>
  <si>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</si>
  <si>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</si>
  <si>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</si>
  <si>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</si>
  <si>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</si>
  <si>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</si>
  <si>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</si>
  <si>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</si>
  <si>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</si>
  <si>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</si>
  <si>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</si>
  <si>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</si>
  <si>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</si>
  <si>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</si>
  <si>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</si>
  <si>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</si>
  <si>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</si>
  <si>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</si>
  <si>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</si>
  <si>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</si>
  <si>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</si>
  <si>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</si>
  <si>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</si>
  <si>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</si>
  <si>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</si>
  <si>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</si>
  <si>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</si>
  <si>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</si>
  <si>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</si>
  <si>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</si>
  <si>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</si>
  <si>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</si>
  <si>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</si>
  <si>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</si>
  <si>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</si>
  <si>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</si>
  <si>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</si>
  <si>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</si>
  <si>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</si>
  <si>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</si>
  <si>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</si>
  <si>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</si>
  <si>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</si>
  <si>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</si>
  <si>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</si>
  <si>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</si>
  <si>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</si>
  <si>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</si>
  <si>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</si>
  <si>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</si>
  <si>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</si>
  <si>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</si>
  <si>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</si>
  <si>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</si>
  <si>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</si>
  <si>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</si>
  <si>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</si>
  <si>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</si>
  <si>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</si>
  <si>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</si>
  <si>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</si>
  <si>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</si>
  <si>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</si>
  <si>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</si>
  <si>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</si>
  <si>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</si>
  <si>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</si>
  <si>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</si>
  <si>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</si>
  <si>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</si>
  <si>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</si>
  <si>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</si>
  <si>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</si>
  <si>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</si>
  <si>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</si>
  <si>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</si>
  <si>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</si>
  <si>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</si>
  <si>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</si>
  <si>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</si>
  <si>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</si>
  <si>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</si>
  <si>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</si>
  <si>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</si>
  <si>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</si>
  <si>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</si>
  <si>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</si>
  <si>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</si>
  <si>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</si>
  <si>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</si>
  <si>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</si>
  <si>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</si>
  <si>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</si>
  <si>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</si>
  <si>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</si>
  <si>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</si>
  <si>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</si>
  <si>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</si>
  <si>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</si>
  <si>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</si>
  <si>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</si>
  <si>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</si>
  <si>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</si>
  <si>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</si>
  <si>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</si>
  <si>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</si>
  <si>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</si>
  <si>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</si>
  <si>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</si>
  <si>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</si>
  <si>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</si>
  <si>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</si>
  <si>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</si>
  <si>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</si>
  <si>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</si>
  <si>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</si>
  <si>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</si>
  <si>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</si>
  <si>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</si>
  <si>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</si>
  <si>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</si>
  <si>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</si>
  <si>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</si>
  <si>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</si>
  <si>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</si>
  <si>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</si>
  <si>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</si>
  <si>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</si>
  <si>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</si>
  <si>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</si>
  <si>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</si>
  <si>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</si>
  <si>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</si>
  <si>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</si>
  <si>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</si>
  <si>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</si>
  <si>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</si>
  <si>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</si>
  <si>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</si>
  <si>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</si>
  <si>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</si>
  <si>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</si>
  <si>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</si>
  <si>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</si>
  <si>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</si>
  <si>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</si>
  <si>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</si>
  <si>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</si>
  <si>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</si>
  <si>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</si>
  <si>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</si>
  <si>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</si>
  <si>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</si>
  <si>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</si>
  <si>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</si>
  <si>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</si>
  <si>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</si>
  <si>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</si>
  <si>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</si>
  <si>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</si>
  <si>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</si>
  <si>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</si>
  <si>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</si>
  <si>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</si>
  <si>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</si>
  <si>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</si>
  <si>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</si>
  <si>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</si>
  <si>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</si>
  <si>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</si>
  <si>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</si>
  <si>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</si>
  <si>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</si>
  <si>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</si>
  <si>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</si>
  <si>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</si>
  <si>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</si>
  <si>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</si>
  <si>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</si>
  <si>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</si>
  <si>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</si>
  <si>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</si>
  <si>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</si>
  <si>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</si>
  <si>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</si>
  <si>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</si>
  <si>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</si>
  <si>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</si>
  <si>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</si>
  <si>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</si>
  <si>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</si>
  <si>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</si>
  <si>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</si>
  <si>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</si>
  <si>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</si>
  <si>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</si>
  <si>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</si>
  <si>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</si>
  <si>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</si>
  <si>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</si>
  <si>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</si>
  <si>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</si>
  <si>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</si>
  <si>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</si>
  <si>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</si>
  <si>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</si>
  <si>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</si>
  <si>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</si>
  <si>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</si>
  <si>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</si>
  <si>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</si>
  <si>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</si>
  <si>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</si>
  <si>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</si>
  <si>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</si>
  <si>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</si>
  <si>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</si>
  <si>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</si>
  <si>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</si>
  <si>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</si>
  <si>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</si>
  <si>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</si>
  <si>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</si>
  <si>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</si>
  <si>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</si>
  <si>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</si>
  <si>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</si>
  <si>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</si>
  <si>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</si>
  <si>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</si>
  <si>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</si>
  <si>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</si>
  <si>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</si>
  <si>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</si>
  <si>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</si>
  <si>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</si>
  <si>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</si>
  <si>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</si>
  <si>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</si>
  <si>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</si>
  <si>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</si>
  <si>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</si>
  <si>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</si>
  <si>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</si>
  <si>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</si>
  <si>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</si>
  <si>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</si>
  <si>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</si>
  <si>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</si>
  <si>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</si>
  <si>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</si>
  <si>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</si>
  <si>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</si>
  <si>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</si>
  <si>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</si>
  <si>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</si>
  <si>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</si>
  <si>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</si>
  <si>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</si>
  <si>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</si>
  <si>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</si>
  <si>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</si>
  <si>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</si>
  <si>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</si>
  <si>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</si>
  <si>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</si>
  <si>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</si>
  <si>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</si>
  <si>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</si>
  <si>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</si>
  <si>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</si>
  <si>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</si>
  <si>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</si>
  <si>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</si>
  <si>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</si>
  <si>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</si>
  <si>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</si>
  <si>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</si>
  <si>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</si>
  <si>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</si>
  <si>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</si>
  <si>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</si>
  <si>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</si>
  <si>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</si>
  <si>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</si>
  <si>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</si>
  <si>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</si>
  <si>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</si>
  <si>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</si>
  <si>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</si>
  <si>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</si>
  <si>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</si>
  <si>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</si>
  <si>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</si>
  <si>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</si>
  <si>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</si>
  <si>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</si>
  <si>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</si>
  <si>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</si>
  <si>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</si>
  <si>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</si>
  <si>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</si>
  <si>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</si>
  <si>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</si>
  <si>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</si>
  <si>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</si>
  <si>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</si>
  <si>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</si>
  <si>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</si>
  <si>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</si>
  <si>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</si>
  <si>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</si>
  <si>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</si>
  <si>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</si>
  <si>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</si>
  <si>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</si>
  <si>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</si>
  <si>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</si>
  <si>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</si>
  <si>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</si>
  <si>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</si>
  <si>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</si>
  <si>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</si>
  <si>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</si>
  <si>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</si>
  <si>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</si>
  <si>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</si>
  <si>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</si>
  <si>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</si>
  <si>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</si>
  <si>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</si>
  <si>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</si>
  <si>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</si>
  <si>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</si>
  <si>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</si>
  <si>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</si>
  <si>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</si>
  <si>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</si>
  <si>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</si>
  <si>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</si>
  <si>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</si>
  <si>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</si>
  <si>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</si>
  <si>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</si>
  <si>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</si>
  <si>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</si>
  <si>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</si>
  <si>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</si>
  <si>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</si>
  <si>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</si>
  <si>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</si>
  <si>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</si>
  <si>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</si>
  <si>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</si>
  <si>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</si>
  <si>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</si>
  <si>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</si>
  <si>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</si>
  <si>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</si>
  <si>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</si>
  <si>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</si>
  <si>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</si>
  <si>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</si>
  <si>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</si>
  <si>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</si>
  <si>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</si>
  <si>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</si>
  <si>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</si>
  <si>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</si>
  <si>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</si>
  <si>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</si>
  <si>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</si>
  <si>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</si>
  <si>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</si>
  <si>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</si>
  <si>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</si>
  <si>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</si>
  <si>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</si>
  <si>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</si>
  <si>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</si>
  <si>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</si>
  <si>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</si>
  <si>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</si>
  <si>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</si>
  <si>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</si>
  <si>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</si>
  <si>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</si>
  <si>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</si>
  <si>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</si>
  <si>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</si>
  <si>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</si>
  <si>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</si>
  <si>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</si>
  <si>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</si>
  <si>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</si>
  <si>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</si>
  <si>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</si>
  <si>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</si>
  <si>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</si>
  <si>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</si>
  <si>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</si>
  <si>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</si>
  <si>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</si>
  <si>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</si>
  <si>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</si>
  <si>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</si>
  <si>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</si>
  <si>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</si>
  <si>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</si>
  <si>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</si>
  <si>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</si>
  <si>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</si>
  <si>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</si>
  <si>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</si>
  <si>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</si>
  <si>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</si>
  <si>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</si>
  <si>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</si>
  <si>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</si>
  <si>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</si>
  <si>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</si>
  <si>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</si>
  <si>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</si>
  <si>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</si>
  <si>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</si>
  <si>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</si>
  <si>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</si>
  <si>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</si>
  <si>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</si>
  <si>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</si>
  <si>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</si>
  <si>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</si>
  <si>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</si>
  <si>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</si>
  <si>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</si>
  <si>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</si>
  <si>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</si>
  <si>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</si>
  <si>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</si>
  <si>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</si>
  <si>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</si>
  <si>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</si>
  <si>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</si>
  <si>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</si>
  <si>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</si>
  <si>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</si>
  <si>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</si>
  <si>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</si>
  <si>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</si>
  <si>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</si>
  <si>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</si>
  <si>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</si>
  <si>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</si>
  <si>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</si>
  <si>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</si>
  <si>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</si>
  <si>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</si>
  <si>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</si>
  <si>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</si>
  <si>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</si>
  <si>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</si>
  <si>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</si>
  <si>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</si>
  <si>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</si>
  <si>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</si>
  <si>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</si>
  <si>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</si>
  <si>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</si>
  <si>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</si>
  <si>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</si>
  <si>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</si>
  <si>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</si>
  <si>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</si>
  <si>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</si>
  <si>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</si>
  <si>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</si>
  <si>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</si>
  <si>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</si>
  <si>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</si>
  <si>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</si>
  <si>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</si>
  <si>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</si>
  <si>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</si>
  <si>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</si>
  <si>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</si>
  <si>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</si>
  <si>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</si>
  <si>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</si>
  <si>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</si>
  <si>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</si>
  <si>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</si>
  <si>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</si>
  <si>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</si>
  <si>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</si>
  <si>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</si>
  <si>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</si>
  <si>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</si>
  <si>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</si>
  <si>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</si>
  <si>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</si>
  <si>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</si>
  <si>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</si>
  <si>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</si>
  <si>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</si>
  <si>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</si>
  <si>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</si>
  <si>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</si>
  <si>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</si>
  <si>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</si>
  <si>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</si>
  <si>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</si>
  <si>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</si>
  <si>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</si>
  <si>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</si>
  <si>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</si>
  <si>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</si>
  <si>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</si>
  <si>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</si>
  <si>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</si>
  <si>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</si>
  <si>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</si>
  <si>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</si>
  <si>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</si>
  <si>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</si>
  <si>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</si>
  <si>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</si>
  <si>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</si>
  <si>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</si>
  <si>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</si>
  <si>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</si>
  <si>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</si>
  <si>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</si>
  <si>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</si>
  <si>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</si>
  <si>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</si>
  <si>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</si>
  <si>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</si>
  <si>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</si>
  <si>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</si>
  <si>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</si>
  <si>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</si>
  <si>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</si>
  <si>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</si>
  <si>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</si>
  <si>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</si>
  <si>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</si>
  <si>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</si>
  <si>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</si>
  <si>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</si>
  <si>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</si>
  <si>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</si>
  <si>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</si>
  <si>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</si>
  <si>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</si>
  <si>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</si>
  <si>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</si>
  <si>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</si>
  <si>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</si>
  <si>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</si>
  <si>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</si>
  <si>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</si>
  <si>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</si>
  <si>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</si>
  <si>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</si>
  <si>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</si>
  <si>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</si>
  <si>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</si>
  <si>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</si>
  <si>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</si>
  <si>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</si>
  <si>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</si>
  <si>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</si>
  <si>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</si>
  <si>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</si>
  <si>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</si>
  <si>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</si>
  <si>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</si>
  <si>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</si>
  <si>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</si>
  <si>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</si>
  <si>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</si>
  <si>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</si>
  <si>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</si>
  <si>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</si>
  <si>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</si>
  <si>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</si>
  <si>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</si>
  <si>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</si>
  <si>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</si>
  <si>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</si>
  <si>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</si>
  <si>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</si>
  <si>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</si>
  <si>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</si>
  <si>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</si>
  <si>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</si>
  <si>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</si>
  <si>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</si>
  <si>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</si>
  <si>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</si>
  <si>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</si>
  <si>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</si>
  <si>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</si>
  <si>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</si>
  <si>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</si>
  <si>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</si>
  <si>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</si>
  <si>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</si>
  <si>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</si>
  <si>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</si>
  <si>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</si>
  <si>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</si>
  <si>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</si>
  <si>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</si>
  <si>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</si>
  <si>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</si>
  <si>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</si>
  <si>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</si>
  <si>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</si>
  <si>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</si>
  <si>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</si>
  <si>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</si>
  <si>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</si>
  <si>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</si>
  <si>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</si>
  <si>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</si>
  <si>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</si>
  <si>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</si>
  <si>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</si>
  <si>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</si>
  <si>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</si>
  <si>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</si>
  <si>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</si>
  <si>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</si>
  <si>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</si>
  <si>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</si>
  <si>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</si>
  <si>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</si>
  <si>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</si>
  <si>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</si>
  <si>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</si>
  <si>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</si>
  <si>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</si>
  <si>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</si>
  <si>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</si>
  <si>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</si>
  <si>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</si>
  <si>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</si>
  <si>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</si>
  <si>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</si>
  <si>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</si>
  <si>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</si>
  <si>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</si>
  <si>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</si>
  <si>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</si>
  <si>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</si>
  <si>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</si>
  <si>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</si>
  <si>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</si>
  <si>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</si>
  <si>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</si>
  <si>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</si>
  <si>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</si>
  <si>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</si>
  <si>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</si>
  <si>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</si>
  <si>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</si>
  <si>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</si>
  <si>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</si>
  <si>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</si>
  <si>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</si>
  <si>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</si>
  <si>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</si>
  <si>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</si>
  <si>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</si>
  <si>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</si>
  <si>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</si>
  <si>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</si>
  <si>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</si>
  <si>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</si>
  <si>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</si>
  <si>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Dmg</t>
  </si>
  <si>
    <t>CT</t>
  </si>
  <si>
    <t>Init</t>
  </si>
  <si>
    <t>Basic, Ryl, Lekku, Mando'a, Shyriiwook, Zabrak, Selkath, Shyriiwook</t>
  </si>
  <si>
    <t>Charging Fire, Point Blank Shot, Precise Shot, Rapid Shot</t>
  </si>
  <si>
    <t>main-hand heavy blaster, off-hand holdout blaster, datadagger, armored flight suit (Superior Tech: Superior Agile Armor, Vacuum Seals, Shadowskin), datapad, blank datacards, credit chip, concealed holster, hip holster, utility belt</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</si>
  <si>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</si>
  <si>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</si>
  <si>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</si>
  <si>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</si>
  <si>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</si>
  <si>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</si>
  <si>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</si>
  <si>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</si>
  <si>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</si>
  <si>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</si>
  <si>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</si>
  <si>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</si>
  <si>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</si>
  <si>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</si>
  <si>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</si>
  <si>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</si>
  <si>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</si>
  <si>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</si>
  <si>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</si>
  <si>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</si>
  <si>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</si>
  <si>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</si>
  <si>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</si>
  <si>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</si>
  <si>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</si>
  <si>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</si>
  <si>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</si>
  <si>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</si>
  <si>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</si>
  <si>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</si>
  <si>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</si>
  <si>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</si>
  <si>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</si>
  <si>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</si>
  <si>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</si>
  <si>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</si>
  <si>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</si>
  <si>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</si>
  <si>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</si>
  <si>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</si>
  <si>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</si>
  <si>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</si>
  <si>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</si>
  <si>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</si>
  <si>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</si>
  <si>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</si>
  <si>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</si>
  <si>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</si>
  <si>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</si>
  <si>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</si>
  <si>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</si>
  <si>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</si>
  <si>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</si>
  <si>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</si>
  <si>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</si>
  <si>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</si>
  <si>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</si>
  <si>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</si>
  <si>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</si>
  <si>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</si>
  <si>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</si>
  <si>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</si>
  <si>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</si>
  <si>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</si>
  <si>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</si>
  <si>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</si>
  <si>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</si>
  <si>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</si>
  <si>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</si>
  <si>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</si>
  <si>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</si>
  <si>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</si>
  <si>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</si>
  <si>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</si>
  <si>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</si>
  <si>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</si>
  <si>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</si>
  <si>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</si>
  <si>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</si>
  <si>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</si>
  <si>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</si>
  <si>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</si>
  <si>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</si>
  <si>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</si>
  <si>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</si>
  <si>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</si>
  <si>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</si>
  <si>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</si>
  <si>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</si>
  <si>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</si>
  <si>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</si>
  <si>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</si>
  <si>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</si>
  <si>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</si>
  <si>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</si>
  <si>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</si>
  <si>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</si>
  <si>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</si>
  <si>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</si>
  <si>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</si>
  <si>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</si>
  <si>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</si>
  <si>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</si>
  <si>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</si>
  <si>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</si>
  <si>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</si>
  <si>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</si>
  <si>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</si>
  <si>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</si>
  <si>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</si>
  <si>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</si>
  <si>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</si>
  <si>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</si>
  <si>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</si>
  <si>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</si>
  <si>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</si>
  <si>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</si>
  <si>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</si>
  <si>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</si>
  <si>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</si>
  <si>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</si>
  <si>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</si>
  <si>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</si>
  <si>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</si>
  <si>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</si>
  <si>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</si>
  <si>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</si>
  <si>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</si>
  <si>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</si>
  <si>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</si>
  <si>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</si>
  <si>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</si>
  <si>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</si>
  <si>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</si>
  <si>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</si>
  <si>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</si>
  <si>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</si>
  <si>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</si>
  <si>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</si>
  <si>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</si>
  <si>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</si>
  <si>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</si>
  <si>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</si>
  <si>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</si>
  <si>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</si>
  <si>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</si>
  <si>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</si>
  <si>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</si>
  <si>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</si>
  <si>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</si>
  <si>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</si>
  <si>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</si>
  <si>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</si>
  <si>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</si>
  <si>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</si>
  <si>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</si>
  <si>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</si>
  <si>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</si>
  <si>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</si>
  <si>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</si>
  <si>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</si>
  <si>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</si>
  <si>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</si>
  <si>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</si>
  <si>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</si>
  <si>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</si>
  <si>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</si>
  <si>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</si>
  <si>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</si>
  <si>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</si>
  <si>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</si>
  <si>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</si>
  <si>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</si>
  <si>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Basic, Togruti, Lekku, Ithorese</t>
  </si>
  <si>
    <t>lightsaber (blue)</t>
  </si>
  <si>
    <t>2d8</t>
  </si>
  <si>
    <t>Rapid Strike and Pack Hunter</t>
  </si>
  <si>
    <t>Pack Hunter, Sneaky, Spatial Awareness</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</si>
  <si>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</si>
  <si>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</si>
  <si>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</si>
  <si>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</si>
  <si>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</si>
  <si>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</si>
  <si>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</si>
  <si>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</si>
  <si>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</si>
  <si>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</si>
  <si>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</si>
  <si>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</si>
  <si>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</si>
  <si>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</si>
  <si>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</si>
  <si>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</si>
  <si>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</si>
  <si>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</si>
  <si>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</si>
  <si>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</si>
  <si>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</si>
  <si>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</si>
  <si>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</si>
  <si>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</si>
  <si>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</si>
  <si>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</si>
  <si>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</si>
  <si>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</si>
  <si>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</si>
  <si>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</si>
  <si>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</si>
  <si>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</si>
  <si>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</si>
  <si>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</si>
  <si>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</si>
  <si>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</si>
  <si>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</si>
  <si>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</si>
  <si>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</si>
  <si>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</si>
  <si>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</si>
  <si>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</si>
  <si>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</si>
  <si>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</si>
  <si>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</si>
  <si>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</si>
  <si>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</si>
  <si>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</si>
  <si>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</si>
  <si>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</si>
  <si>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</si>
  <si>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Shyriiwook, Basic (understand only)</t>
  </si>
  <si>
    <t>lightsaber (yellow)</t>
  </si>
  <si>
    <t>Dreadful Rage and Charge</t>
  </si>
  <si>
    <t>Double Attack (lightsabers), Dreadful Rage</t>
  </si>
  <si>
    <t>Rage, Expert Climber, Intimidating</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</si>
  <si>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</si>
  <si>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</si>
  <si>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</si>
  <si>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</si>
  <si>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</si>
  <si>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</si>
  <si>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</si>
  <si>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</si>
  <si>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</si>
  <si>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</si>
  <si>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</si>
  <si>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</si>
  <si>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</si>
  <si>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</si>
  <si>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</si>
  <si>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</si>
  <si>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</si>
  <si>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</si>
  <si>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</si>
  <si>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</si>
  <si>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</si>
  <si>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</si>
  <si>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</si>
  <si>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</si>
  <si>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</si>
  <si>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</si>
  <si>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</si>
  <si>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</si>
  <si>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</si>
  <si>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</si>
  <si>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</si>
  <si>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</si>
  <si>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</si>
  <si>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</si>
  <si>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</si>
  <si>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</si>
  <si>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</si>
  <si>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</si>
  <si>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</si>
  <si>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</si>
  <si>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</si>
  <si>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</si>
  <si>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</si>
  <si>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</si>
  <si>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</si>
  <si>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</si>
  <si>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</si>
  <si>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</si>
  <si>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</si>
  <si>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</si>
  <si>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</si>
  <si>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</si>
  <si>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</si>
  <si>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</si>
  <si>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</si>
  <si>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</si>
  <si>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</si>
  <si>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</si>
  <si>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</si>
  <si>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</si>
  <si>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</si>
  <si>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</si>
  <si>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</si>
  <si>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</si>
  <si>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</si>
  <si>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</si>
  <si>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</si>
  <si>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</si>
  <si>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</si>
  <si>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</si>
  <si>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</si>
  <si>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</si>
  <si>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</si>
  <si>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</si>
  <si>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</si>
  <si>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</si>
  <si>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</si>
  <si>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</si>
  <si>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</si>
  <si>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</si>
  <si>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</si>
  <si>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</si>
  <si>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Basic, Catharese</t>
  </si>
  <si>
    <t>Lightsaber, crossguard</t>
  </si>
  <si>
    <t>reactive claw</t>
  </si>
  <si>
    <t>1d10</t>
  </si>
  <si>
    <t>Force Point Recovery</t>
  </si>
  <si>
    <t>Reactive Claw, Cathar Instincts, Climb is a class skill, Stealth is a class skill</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</si>
  <si>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</si>
  <si>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</si>
  <si>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</si>
  <si>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</si>
  <si>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Selkath, Rakatan, Ryl, Zabrak</t>
  </si>
  <si>
    <t>lightsaber (green)</t>
  </si>
  <si>
    <t>Force Slam, Force Whirlwind, Intercept, Move Object (2)</t>
  </si>
  <si>
    <t>Move Object (2)</t>
  </si>
  <si>
    <t>Breathe Underwater, Expert Swimmer, Able Healer</t>
  </si>
  <si>
    <t>Telekinetic Prodigy x1</t>
  </si>
  <si>
    <t>Skill Focus (Use the Force)</t>
  </si>
  <si>
    <t>Skill Training (Use the Force)</t>
  </si>
  <si>
    <t>lightsaber (green), Jedi robes</t>
  </si>
  <si>
    <t>Basic, Sullustese</t>
  </si>
  <si>
    <t>Kinetic Lightsaber</t>
  </si>
  <si>
    <t>Move Object (3)</t>
  </si>
  <si>
    <t>lightsaber, Jedi robes</t>
  </si>
  <si>
    <t>HanK</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</si>
  <si>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</si>
  <si>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</si>
  <si>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</si>
  <si>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</si>
  <si>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</si>
  <si>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</si>
  <si>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</si>
  <si>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</si>
  <si>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</si>
  <si>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</si>
  <si>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</si>
  <si>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Devastating Attack x1</t>
  </si>
  <si>
    <t>Devastating Attack (rifles)</t>
  </si>
  <si>
    <t>Weapon Specialization (rifles)</t>
  </si>
  <si>
    <t>Weapon Focus (rifles)</t>
  </si>
  <si>
    <t>bianca, 10 power packs</t>
  </si>
  <si>
    <t>Basic, Zabrak, Shyriiwook</t>
  </si>
  <si>
    <t>Vibrowhip</t>
  </si>
  <si>
    <t>1d6</t>
  </si>
  <si>
    <t>Blaster pistol, heavy</t>
  </si>
  <si>
    <t>Dual Weapon Mastery I, Point Blank Shot, Precise Shot</t>
  </si>
  <si>
    <t>Heightened Awareness, Superior Defenses</t>
  </si>
  <si>
    <t>Weapon Focus (pistols)</t>
  </si>
  <si>
    <t xml:space="preserve">Combat Trickery </t>
  </si>
  <si>
    <t>vibrowhip, heavy blaster pistol</t>
  </si>
  <si>
    <t>Shyriiwook, Basic (understand only), Ryl, Zabrak</t>
  </si>
  <si>
    <t>Bowcaster</t>
  </si>
  <si>
    <t>Skirmisher and Point Blank Shot</t>
  </si>
  <si>
    <t>Skirmisher, Rapid Shot, PBS, Cun Atk</t>
  </si>
  <si>
    <t>Sword, dire</t>
  </si>
  <si>
    <t>Skirmisher and Cunning Attack</t>
  </si>
  <si>
    <t>Exotic Weapon Proficiency (Bowcaster)</t>
  </si>
  <si>
    <t>Weapon Focus (Bowcaster)</t>
  </si>
  <si>
    <t>bowcaster, dire sword, bandolier, datapad, medpac, 5 bowcaster quivers, electrobinoculars</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</si>
  <si>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</si>
  <si>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</si>
  <si>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</si>
  <si>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</si>
  <si>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</si>
  <si>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</si>
  <si>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</si>
  <si>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</si>
  <si>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</si>
  <si>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</si>
  <si>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</si>
  <si>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</si>
  <si>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</si>
  <si>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</si>
  <si>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</si>
  <si>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</si>
  <si>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</si>
  <si>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</si>
  <si>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</si>
  <si>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</si>
  <si>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</si>
  <si>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</si>
  <si>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</si>
  <si>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</si>
  <si>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</si>
  <si>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</si>
  <si>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</si>
  <si>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</si>
  <si>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</si>
  <si>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</si>
  <si>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</si>
  <si>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</si>
  <si>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</si>
  <si>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</si>
  <si>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</si>
  <si>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</si>
  <si>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</si>
  <si>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</si>
  <si>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</si>
  <si>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</si>
  <si>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</si>
  <si>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</si>
  <si>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</si>
  <si>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</si>
  <si>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</si>
  <si>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</si>
  <si>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</si>
  <si>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</si>
  <si>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</si>
  <si>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</si>
  <si>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</si>
  <si>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</si>
  <si>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</si>
  <si>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</si>
  <si>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</si>
  <si>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</si>
  <si>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</si>
  <si>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</si>
  <si>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</si>
  <si>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</si>
  <si>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</si>
  <si>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</si>
  <si>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</si>
  <si>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</si>
  <si>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</si>
  <si>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</si>
  <si>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</si>
  <si>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</si>
  <si>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</si>
  <si>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</si>
  <si>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</si>
  <si>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</si>
  <si>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</si>
  <si>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</si>
  <si>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</si>
  <si>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</si>
  <si>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</si>
  <si>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</si>
  <si>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</si>
  <si>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</si>
  <si>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</si>
  <si>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</si>
  <si>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</si>
  <si>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</si>
  <si>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</si>
  <si>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</si>
  <si>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</si>
  <si>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</si>
  <si>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</si>
  <si>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</si>
  <si>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</si>
  <si>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</si>
  <si>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</si>
  <si>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</si>
  <si>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</si>
  <si>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</si>
  <si>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</si>
  <si>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</si>
  <si>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</si>
  <si>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</si>
  <si>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</si>
  <si>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</si>
  <si>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</si>
  <si>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</si>
  <si>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</si>
  <si>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</si>
  <si>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</si>
  <si>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</si>
  <si>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</si>
  <si>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</si>
  <si>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</si>
  <si>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</si>
  <si>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</si>
  <si>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</si>
  <si>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</si>
  <si>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</si>
  <si>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</si>
  <si>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</si>
  <si>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</si>
  <si>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</si>
  <si>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</si>
  <si>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</si>
  <si>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</si>
  <si>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</si>
  <si>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</si>
  <si>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</si>
  <si>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</si>
  <si>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</si>
  <si>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</si>
  <si>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</si>
  <si>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</si>
  <si>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</si>
  <si>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</si>
  <si>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</si>
  <si>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</si>
  <si>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</si>
  <si>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</si>
  <si>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</si>
  <si>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</si>
  <si>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</si>
  <si>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</si>
  <si>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</si>
  <si>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</si>
  <si>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</si>
  <si>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</si>
  <si>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</si>
  <si>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</si>
  <si>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</si>
  <si>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</si>
  <si>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</si>
  <si>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</si>
  <si>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</si>
  <si>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</si>
  <si>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</si>
  <si>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</si>
  <si>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</si>
  <si>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</si>
  <si>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</si>
  <si>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</si>
  <si>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</si>
  <si>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</si>
  <si>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</si>
  <si>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</si>
  <si>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</si>
  <si>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</si>
  <si>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</si>
  <si>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</si>
  <si>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</si>
  <si>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</si>
  <si>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</si>
  <si>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</si>
  <si>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</si>
  <si>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Acrobatic Strike and Rapid Strike</t>
  </si>
  <si>
    <t>Acrobatic Strike, Rapid Strike, Pack Hunter</t>
  </si>
  <si>
    <t>Block (+2), Deflect (-2)</t>
  </si>
  <si>
    <t>crossguard lightsaber (self-built), reactive claw, Jedi Knight Armor, ancient Jedi robes, comlink, earbud, credit chip, datapad, utility belt</t>
  </si>
  <si>
    <t>medium beast 8</t>
  </si>
  <si>
    <t>Katarn - CL8</t>
  </si>
  <si>
    <t>DR 5</t>
  </si>
  <si>
    <t>2 claws</t>
  </si>
  <si>
    <t>Power attack - 5</t>
  </si>
  <si>
    <t>Power attack - 4</t>
  </si>
  <si>
    <t>Power attack - 3</t>
  </si>
  <si>
    <t>Power attack - 2</t>
  </si>
  <si>
    <t>2d4</t>
  </si>
  <si>
    <t>Maternal rage, power attack</t>
  </si>
  <si>
    <t>maternal rage, power attack</t>
  </si>
  <si>
    <t>maternal rage</t>
  </si>
  <si>
    <t>power attack</t>
  </si>
  <si>
    <t>huge suterranian beast 15</t>
  </si>
  <si>
    <t>2 claws [reach 2]</t>
  </si>
  <si>
    <t>Powerful charge</t>
  </si>
  <si>
    <t>Cleave, Crush, Pin, Power Attack, Powerful Charge</t>
  </si>
  <si>
    <t>3x3 space, reach 2 squares</t>
  </si>
  <si>
    <t>immune to mind-affecting Force Powers, +5 Def vs Force Powers</t>
  </si>
  <si>
    <t>darkvision, fast healing (+5 hp/rnd), Force resistance (+5 to DEF vs Force Powers)</t>
  </si>
  <si>
    <t>Cleave, Crush, Pin, Power Attack, Powerful Charge, Skill Training (Init)</t>
  </si>
  <si>
    <t>Skill Training (Init)</t>
  </si>
  <si>
    <t>low-light vision, maternal rage</t>
  </si>
  <si>
    <t>Wookiee Scout - CL5</t>
  </si>
  <si>
    <t>Medium Wookiee scout 3/nonheroic 6</t>
  </si>
  <si>
    <t>Shyriiwook, Basic (understand only), Ryl</t>
  </si>
  <si>
    <t>Ryyk Blade</t>
  </si>
  <si>
    <t>2d10</t>
  </si>
  <si>
    <t>Dreadful Rage and Rapid Strike</t>
  </si>
  <si>
    <t>Dreadful Rage, Rapid Shot</t>
  </si>
  <si>
    <t>Long Stride, Surefooted</t>
  </si>
  <si>
    <t>Dreadful Rage, Exotic Weapon Proficiency (Ryyk blade), Improved Defenses, Rapid Shot, Shake it Off, Weapon Focus (Ryyk blade), Weapon Proficiency (advanced melee), Weapon Proficiency (pistols), Weapon Proficiency (rifles), Weapon Proficiency (simple)</t>
  </si>
  <si>
    <t>Exotic Weapon Proficiency (Ryyk blade)</t>
  </si>
  <si>
    <t>Weapon Focus (Ryyk blade)</t>
  </si>
  <si>
    <t>ryyk blade</t>
  </si>
  <si>
    <t>Skirmisher and Rapid Shot and Point Blank Shot</t>
  </si>
  <si>
    <t>Skirmisher, PBS, Cunning Attack</t>
  </si>
  <si>
    <t>Disciplined Strike, Telekinetic Savant, Telekinetic Stability</t>
  </si>
  <si>
    <t>lightsaber (self-built), mounted lightsaber, Jedi robes, 2 cybernetic prostheses, utility belt, tool kit, 2 computer spikes, 2 medpacs, 2 power packs, datapad, droid diagnostic</t>
  </si>
  <si>
    <t>horns</t>
  </si>
  <si>
    <t>Skirmisher, Improved Skirmisher, Sudden Strike, Evasion</t>
  </si>
  <si>
    <t>Terentatek - CL14</t>
  </si>
  <si>
    <t xml:space="preserve">Armor Proficiency (light), Charging Fire, Linguist, Point Blank Shot, Precise Shot, Quick Draw, Rapid Shot, Skill Focus (Deception), Weapon Proficiency (pistols), Weapon Proficiency (simple), Fleche </t>
  </si>
  <si>
    <t>Improved Force Slam</t>
  </si>
  <si>
    <t>Fight Through Pain, Force of Personality, Force Sensitivity, Force Training, Linguist, Skill Focus (Use the Force), Skill Training (Use the Force), Weapon Finesse, Weapon Proficiency (pistols), Weapon Proficiency (simple)</t>
  </si>
  <si>
    <t>blaster rifle</t>
  </si>
  <si>
    <t>autofire [area]</t>
  </si>
  <si>
    <t>autofire</t>
  </si>
  <si>
    <t>bonus trained skill, bonus feat</t>
  </si>
  <si>
    <t>Armor Proficiency (light), Weapon Focus (rifles), Weapon Proficiency (rifles)</t>
  </si>
  <si>
    <t>Armor Proficiency (light), Armor Proficiency (medium), Follow Through, Point Blank Shot, Weapon Focus (rifles), Weapon Proficiency (rifles)</t>
  </si>
  <si>
    <t>Armor Proficiency (light), Armor Proficiency (medium), Follow Through, Martial Arts I, Rapid Shot, Weapon Focus (rifles), Weapon Proficiency (advanced melee), Weapon Proficiency (rifles)</t>
  </si>
  <si>
    <t>Armor Proficiency (light), Bad Feeling, Careful Shot, Deadeye, Point Blank Shot, Power Blast, Precise Shot, Weapon Finesse, Weapon Focus (pistols), Weapon Proficiency (pistols), Weapon Proficiency (simple)</t>
  </si>
  <si>
    <t>blaster rifle, Sith sword, Sith trooper armor (Internal Comlink, short-range, Helmet Package)</t>
  </si>
  <si>
    <t>heavy blaster rifle, Sith sword, Sith battle suit</t>
  </si>
  <si>
    <t>heavy blaster rifle, vibrosword, Sith battle suit</t>
  </si>
  <si>
    <t>heavy blaster pistol, Sith sword</t>
  </si>
  <si>
    <t>heavy blaster rifle</t>
  </si>
  <si>
    <t>Point blank shot</t>
  </si>
  <si>
    <t>autofire and point blank</t>
  </si>
  <si>
    <t>sith sword</t>
  </si>
  <si>
    <t>charge</t>
  </si>
  <si>
    <t>Follow through, point blank shot</t>
  </si>
  <si>
    <t>indomidable</t>
  </si>
  <si>
    <t>Follow Through, Rapid Shot</t>
  </si>
  <si>
    <t>Careful Shot, Deadeye, Point Blank Shot, Power Blast, Precise Shot</t>
  </si>
  <si>
    <t>blaster pistol</t>
  </si>
  <si>
    <t>autofire [area] and controlled burst</t>
  </si>
  <si>
    <t>burst fire [single] and controlled burst</t>
  </si>
  <si>
    <t>vibrosword</t>
  </si>
  <si>
    <t>Careful shot &amp; deadeye [aim]</t>
  </si>
  <si>
    <t>[aim] @ point blank range</t>
  </si>
  <si>
    <t>Cunning Attack, Sneak Attack 1d6</t>
  </si>
  <si>
    <t>Rapid Strike, Wicked Strike</t>
  </si>
  <si>
    <t>Acrobatic Strike, Dual Weapon Flourish I, Dual Weapon Mastery I, Dual Weapon Mastery II, Rapid Strike</t>
  </si>
  <si>
    <t>Accelerated Strike, Double Attack (lightsabers)</t>
  </si>
  <si>
    <t>Dual Weapon Flourish I, Dual Weapon Flourish II, Dual Weapon Mastery I, Dual Weapon Mastery II, Dual Weapon Mastery III, Rapid Strike, Withdrawal Strike (lightsabers)</t>
  </si>
  <si>
    <t>Block, Riposte</t>
  </si>
  <si>
    <t>Fear, Force Lightning, Hatred, Rend</t>
  </si>
  <si>
    <t>Battle Strike, Dark Rage</t>
  </si>
  <si>
    <t>Cloak, Dark Rage, Resist Force</t>
  </si>
  <si>
    <t>Corruption, Fear, Force Lightning (2), Hatred, Negate Energy, Rebuke, Rend, Wound</t>
  </si>
  <si>
    <t>Battle Strike, Dark Rage, Force Lightning, Hatred, Negate Energy (2), Rebuke (2)</t>
  </si>
  <si>
    <t>Negate Energy (2)</t>
  </si>
  <si>
    <t>Rebuke (2)</t>
  </si>
  <si>
    <t>Devastating Power</t>
  </si>
  <si>
    <t>Improved Dark Rage, Improved Force Lightning</t>
  </si>
  <si>
    <t>Block, Weapon Specialization (lightsabers), Armored Defense</t>
  </si>
  <si>
    <t>Power of the Dark Side, Swift Power, Dastardly Strike, Sneak Attack 1d6</t>
  </si>
  <si>
    <t>Power of the Dark Side, Dark Preservation, Swift Power, Dark Healing</t>
  </si>
  <si>
    <t>Force Intuition, Block, Riposte, Dual Weapon Flourish I, Master of Elegance</t>
  </si>
  <si>
    <t>Block, Riposte, Weapon Specialization (lightsabers), Power of the Dark Side, Swift Power, Dark Scourge</t>
  </si>
  <si>
    <t>Block, Shoto Focus, Armored Defense, Improved Armor Defense, Shoto Master, Dual Weapon Flourish I, Dual Weapon Flourish II, Master of Elegance, Dark Scourge</t>
  </si>
  <si>
    <t>Comrades in Arms, Weapon Specialization (rifles)</t>
  </si>
  <si>
    <t>Dirty Tactics, Misplaced Loyalty, Indomitable, Comrades in Arms, Group Perception, Assault Tactics</t>
  </si>
  <si>
    <t>Force Sensitivity, Force Training, Skill Focus (Use the Force), Weapon Proficiency (lightsabers)</t>
  </si>
  <si>
    <t>Acrobatic Strike, Armor Proficiency (light), Force Sensitivity, Force Training, Weapon Focus (lightsabers), Weapon Proficiency (lightsabers)</t>
  </si>
  <si>
    <t>Cunning Attack, Force Sensitivity, Force Training, Weapon Finesse, Weapon Proficiency (advanced melee), Weapon Proficiency (pistols)</t>
  </si>
  <si>
    <t>Force Sensitivity, Force Training, Rapid Strike, Skill Focus (Use the Force), Weapon Proficiency (lightsabers), Wicked Strike</t>
  </si>
  <si>
    <t>Acrobatic Strike, Dual Weapon Mastery I, Dual Weapon Mastery II, Force Sensitivity, Improved Defenses, Rapid Strike, Weapon Finesse, Weapon Focus (advanced melee), Weapon Proficiency (advanced melee)</t>
  </si>
  <si>
    <t>Accelerated Strike, Double Attack (lightsabers), Force Sensitivity, Force Training, Improved Damage Threshold, Weapon Finesse, Weapon Focus (lightsabers), Weapon Proficiency (lightsabers)</t>
  </si>
  <si>
    <t>Armor Proficiency (light), Dual Weapon Mastery I, Dual Weapon Mastery II, Dual Weapon Mastery III, Force Sensitivity, Improved Defenses, Rapid Strike, Weapon Finesse, Weapon Focus (lightsabers), Weapon Proficiency (lightsabers), Withdrawal Strike (lightsabers)</t>
  </si>
  <si>
    <t>lightsaber</t>
  </si>
  <si>
    <t>lightsaber, light Jedi battle armor</t>
  </si>
  <si>
    <t>force pike, Sith robes</t>
  </si>
  <si>
    <t>lightsaber, Sith lord's robes</t>
  </si>
  <si>
    <t>main-hand vibroblade, off-hand vibroblade, Sith lord's robes</t>
  </si>
  <si>
    <t>lightsaber (self-built), Sith lord's robes</t>
  </si>
  <si>
    <t>lightsaber (self-built), short lightsaber (self-built), light Jedi battle armor, Sith lord's robes</t>
  </si>
  <si>
    <t>Darth Chimera - CL12</t>
  </si>
  <si>
    <t>Medium Chiss Jedi 7/Jedi Knight 3/Sith Apprentice 2</t>
  </si>
  <si>
    <t>Cheunh, Basic, Sith</t>
  </si>
  <si>
    <t>main hand lightsaber</t>
  </si>
  <si>
    <t>Dual weapon strike</t>
  </si>
  <si>
    <t>Twin Strike [std to attack diff enemy]</t>
  </si>
  <si>
    <t>Twin weapon mastery [move 2]</t>
  </si>
  <si>
    <t>off hand lightsaber</t>
  </si>
  <si>
    <t>Dual Weapon Mastery I, Dual Weapon Mastery II, Dual Weapon Mastery III</t>
  </si>
  <si>
    <t>Dark Rage, Force Lightning</t>
  </si>
  <si>
    <t>Improved Dark Rage</t>
  </si>
  <si>
    <t>Improved Force Lightning</t>
  </si>
  <si>
    <t>Low-Light Vision, Bonus Trained Skill</t>
  </si>
  <si>
    <t>Shoto Focus, Power of the Dark Side, Swift Power, Shoto Master, Twin Weapon Style, Twin Weapon Mastery</t>
  </si>
  <si>
    <t>Lightsaber Defense x1</t>
  </si>
  <si>
    <t>Dual Weapon Mastery I, Dual Weapon Mastery II, Dual Weapon Mastery III, Force Sensitivity, Force Training, Skill Focus (Use the Force), Toughness, Weapon Finesse, Weapon Focus (lightsabers), Weapon Proficiency (lightsabers), Weapon Proficiency (simple)</t>
  </si>
  <si>
    <t>main hand lightsaber (self-built), off hand lightsaber (self-built)</t>
  </si>
  <si>
    <t>Sith Imperial Knight - CL7</t>
  </si>
  <si>
    <t>Medium Human nonheroic 2/Jedi 1/soldier 6</t>
  </si>
  <si>
    <t>Powerful Charge and Rapid Strike</t>
  </si>
  <si>
    <t>Withdrawal Strike and Rapid Strike</t>
  </si>
  <si>
    <t>Powerful Charge, Rapid Strike, Withdrawal Strike (lightsabers)</t>
  </si>
  <si>
    <t>Devastating Attack (lightsabers), Penetrating Attack (lightsabers), Weapon Specialization (lightsabers)</t>
  </si>
  <si>
    <t>Penetrating Attack x1</t>
  </si>
  <si>
    <t>Penetrating Attack (lightsabers)</t>
  </si>
  <si>
    <t>Armor Proficiency (light), Armor Proficiency (medium), Improved Damage Threshold, Powerful Charge, Rapid Strike, Toughness, Tumble Defense, Weapon Focus (lightsabers), Weapon Proficiency (lightsabers), Withdrawal Strike (lightsabers)</t>
  </si>
  <si>
    <t>lightsaber, powered battle armor (Tech Specialist: ProtectiveArmor, Helmet Package)</t>
  </si>
  <si>
    <t>Burst fire [single]</t>
  </si>
  <si>
    <t>Dual weapon strike (full action) with PBS</t>
  </si>
  <si>
    <t>Dastardly Strike, Stymie, Evasion, Blaster and Blade I</t>
  </si>
  <si>
    <t xml:space="preserve">Armor Proficiency (light), Armor Proficiency (medium), Autofire Sweep, Martial Arts I, Point Blank Shot, Precise Shot, Rapid Shot, Weapon Focus (rifles), Weapon Proficiency (pistols), Weapon Proficiency (rifles), Weapon Proficiency (simple), Targeted Area </t>
  </si>
  <si>
    <t xml:space="preserve">Targeted Area </t>
  </si>
  <si>
    <t>Rapid strike</t>
  </si>
  <si>
    <t>Darth Gore - CL12</t>
  </si>
  <si>
    <t>Medium Zabrak soldier 1/Jedi 6/Sith Apprentice 5</t>
  </si>
  <si>
    <t>Lightsaber, double</t>
  </si>
  <si>
    <t>Force Power Mastery (Dark Rage), Improved Dark Rage</t>
  </si>
  <si>
    <t>Force Power Mastery (Dark Rage)</t>
  </si>
  <si>
    <t>Multiattack Proficiency (lightsabers) x2</t>
  </si>
  <si>
    <t>Block (+2)</t>
  </si>
  <si>
    <t>Zabrak Sith Student - CL3</t>
  </si>
  <si>
    <t>Medium Zabrak nonheroic 2/Jedi 3</t>
  </si>
  <si>
    <t>Basic, Zabrak, Sith</t>
  </si>
  <si>
    <t>Dark Rage, Rend</t>
  </si>
  <si>
    <t>Consumed by Darkness, Power of the Dark Side</t>
  </si>
  <si>
    <t>Acrobatic Strike, Force Sensitivity, Force Training, Weapon Focus (lightsabers), Weapon Proficiency (lightsabers)</t>
  </si>
  <si>
    <t>Medium Zabrak nonheroic 2/Jedi 6</t>
  </si>
  <si>
    <t>Corruption, Force Grip, Force Lightning, Force Scream, Negate Energy, Rend</t>
  </si>
  <si>
    <t>Dark Side Savant, Power of the Dark Side, Swift Power</t>
  </si>
  <si>
    <t>Acrobatic Strike, Force Sensitivity, Force Training, Improved Defenses, Running Attack, Skill Focus (Use the Force), Weapon Proficiency (lightsabers)</t>
  </si>
  <si>
    <t>lightsaber (self-built)</t>
  </si>
  <si>
    <t>Zabrak Sith Mage - CL6</t>
  </si>
  <si>
    <t>Zabrak Sith Warrior - CL8</t>
  </si>
  <si>
    <t>Medium Zabrak soldier 2/Jedi 5/Sith Apprentice 1</t>
  </si>
  <si>
    <t>Powerful Charge, Rapid Strike</t>
  </si>
  <si>
    <t>Consumed by Darkness, Power of the Dark Side, Dark Preservation, Armored Defense, Dark Scourge</t>
  </si>
  <si>
    <t>Armor Proficiency (light), Armor Proficiency (medium), Force Sensitivity, Force Training, Improved Damage Threshold, Powerful Charge, Rapid Strike, Skill Focus (Use the Force), Weapon Focus (lightsabers), Weapon Proficiency (lightsabers), Weapon Proficiency (pistols), Weapon Proficiency (rifles), Weapon Proficiency (simple)</t>
  </si>
  <si>
    <t>double-bladed lightsaber (self-built), Sith battle suit (Superior Tech: Mobile Armor)</t>
  </si>
  <si>
    <t>Powerful Charge &amp; Rapid Strike</t>
  </si>
  <si>
    <t>Darth Blanc - CL12</t>
  </si>
  <si>
    <t>Medium Zabrak Jedi 7/Sith Apprentice 2/melee duelist 3</t>
  </si>
  <si>
    <t>Lightsaber Defense x2 [free]</t>
  </si>
  <si>
    <t>Main-hand lightfoil</t>
  </si>
  <si>
    <t>Dual Weapon Flourish I [std]</t>
  </si>
  <si>
    <t>Dual Weapon Flourish I &amp; Rapid Strike [std]</t>
  </si>
  <si>
    <t>Off-hand lightfoil</t>
  </si>
  <si>
    <t>Dual Weapon Mastery I, Dual Weapon Mastery II, Dual Weapon Mastery III, Melee Defense, Rapid Strike</t>
  </si>
  <si>
    <t>Dark Rage, Draw Closer, Tempered Aggression</t>
  </si>
  <si>
    <t>Lightsaber Defense x2 [free], Power of the Dark Side, Dark Presence, Shoto Master, Dual Weapon Flourish I, Master of Elegance</t>
  </si>
  <si>
    <t>Lightsaber Defense x2</t>
  </si>
  <si>
    <t>Dual Weapon Mastery I, Dual Weapon Mastery II, Dual Weapon Mastery III, Force Sensitivity, Force Training, Melee Defense, Rapid Strike, Weapon Finesse, Weapon Focus (lightsabers), Weapon Proficiency (lightsabers), Weapon Proficiency (simple)</t>
  </si>
  <si>
    <t>main-hand lightfoil (self-built), off-hand lightfoil (self-built)</t>
  </si>
  <si>
    <t>Diego Starlighter - CL10</t>
  </si>
  <si>
    <t>Medium Human noble 1/Jedi 2/scoundrel 4/crime lord 3</t>
  </si>
  <si>
    <t>Basic, High Galactic, Ryl, Zabrak, Rodese, Sith, Huttese, Durese</t>
  </si>
  <si>
    <t>Force of Will, Born Leader, Fool's Luck, Dastardly Strike, Impel Ally I, Impel Ally II, Impel Ally III</t>
  </si>
  <si>
    <t xml:space="preserve">Force Readiness, Force Sensitivity, Force Training, Linguist, Point Blank Shot, Predictive Defense, Skill Focus (Deception, Persuasion), Weapon Proficiency (lightsabers), Weapon Proficiency (pistols), Weapon Proficiency (simple), Disturbing Presence , Combat Trickery </t>
  </si>
  <si>
    <t>Skill Focus (Deception, Persuasion)</t>
  </si>
  <si>
    <t xml:space="preserve">Disturbing Presence </t>
  </si>
  <si>
    <t>lightsaber, hold-out blaster</t>
  </si>
  <si>
    <t>Aqualish Thug - CL4</t>
  </si>
  <si>
    <t>Medium Aqualish nonheroic 4/soldier 3</t>
  </si>
  <si>
    <t>Basic, Aqualish</t>
  </si>
  <si>
    <t>Combat gloves</t>
  </si>
  <si>
    <t>Breathe Underwater, Expert Swimmer</t>
  </si>
  <si>
    <t>Cantina Brawler, Hammerblow</t>
  </si>
  <si>
    <t>Armor Proficiency (light), Improved Damage Threshold, Martial Arts I, Martial Arts II, Toughness</t>
  </si>
  <si>
    <t>combat gloves, fiber armor</t>
  </si>
  <si>
    <t>Falleen Gambler - CL12</t>
  </si>
  <si>
    <t>Medium Falleen noble 4/scoundrel 3/crime lord 5</t>
  </si>
  <si>
    <t>Basic, Falleen, Rodese, Ryl, Huttese</t>
  </si>
  <si>
    <t>Pheromones, Hold Breath, Pheromone Acclimation</t>
  </si>
  <si>
    <t>Wealth, Guaranteed Boon, Seducer, Surprise Strike, Shelter, Impel Ally I, Impel Ally II, Attract Superior Minion</t>
  </si>
  <si>
    <t>Guaranteed Boon</t>
  </si>
  <si>
    <t>Attract Minion x1</t>
  </si>
  <si>
    <t>Attract Superior Minion</t>
  </si>
  <si>
    <t xml:space="preserve">Armor Proficiency (light), Bad Feeling, Fight Through Pain, Force of Personality, Linguist, Point Blank Shot, Quick Draw, Skill Focus (Deception, Perception), Weapon Proficiency (pistols), Weapon Proficiency (simple), Disturbing Presence </t>
  </si>
  <si>
    <t>Skill Focus (Deception, Perception)</t>
  </si>
  <si>
    <t>hold-out blaster</t>
  </si>
  <si>
    <t>Human assassin - CL4</t>
  </si>
  <si>
    <t>Medium Human nonheroic 12</t>
  </si>
  <si>
    <t>Basic, Falleen</t>
  </si>
  <si>
    <t>Acrobatic Strike, Echani Training, Martial Arts I, Martial Arts II, Martial Arts III, Toughness</t>
  </si>
  <si>
    <t>Jaro Fett - CL8</t>
  </si>
  <si>
    <t>Medium Human soldier 8</t>
  </si>
  <si>
    <t>Vibrodagger</t>
  </si>
  <si>
    <t>Throw, Trip, Withdrawal Strike (advanced melee)</t>
  </si>
  <si>
    <t>Melee Smash, Devastating Attack (advanced melee), Penetrating Attack (advanced melee), Weapon Specialization (advanced melee)</t>
  </si>
  <si>
    <t>Devastating Attack (advanced melee)</t>
  </si>
  <si>
    <t>Penetrating Attack (advanced melee)</t>
  </si>
  <si>
    <t>Armor Proficiency (light), Armor Proficiency (medium), Improved Damage Threshold, Improved Defenses, Throw, Trip, Tumble Defense, Weapon Focus (advanced melee), Weapon Proficiency (advanced melee), Weapon Proficiency (pistols), Weapon Proficiency (rifles), Weapon Proficiency (simple), Withdrawal Strike (advanced melee)</t>
  </si>
  <si>
    <t>vibrodagger</t>
  </si>
  <si>
    <t>Nautolan Gambler - CL8</t>
  </si>
  <si>
    <t>Medium Nautolan scoundrel 8</t>
  </si>
  <si>
    <t>Basic, Nautila, Lekku, Ryl</t>
  </si>
  <si>
    <t>Rapid Shot and Zero Range</t>
  </si>
  <si>
    <t>5d4</t>
  </si>
  <si>
    <t>Point Blank Shot, Precise Shot, Rapid Shot, Zero Range</t>
  </si>
  <si>
    <t>Breathe Underwater, Pheromonal Sensor, Low-Light Vision, Expert Swimmer, Swim Speed (4)</t>
  </si>
  <si>
    <t>Seducer, Personalized Modifications</t>
  </si>
  <si>
    <t>Gambler x1</t>
  </si>
  <si>
    <t>Knack x1</t>
  </si>
  <si>
    <t>Bad Feeling, Point Blank Shot, Precise Shot, Quick Draw, Rapid Shot, Weapon Focus (pistols), Weapon Proficiency (pistols), Weapon Proficiency (simple), Master of Disguise , Zero Range</t>
  </si>
  <si>
    <t xml:space="preserve">Master of Disguise </t>
  </si>
  <si>
    <t>Zeltron Gambler - CL8</t>
  </si>
  <si>
    <t>Medium Zeltron noble 7/crime lord 1</t>
  </si>
  <si>
    <t>Basic, High Galactic</t>
  </si>
  <si>
    <t>Zeltron Pheromones, Zeltron Empathy</t>
  </si>
  <si>
    <t>Double Agent, Protection, Unreadable, Wealth, Inspire Wrath</t>
  </si>
  <si>
    <t xml:space="preserve">Force of Personality, Leader of Droids, Skill Focus (Deception, Persuasion), Weapon Proficiency (pistols), Weapon Proficiency (simple), Disturbing Presence , Silver Tongue </t>
  </si>
  <si>
    <t xml:space="preserve">Silver Tongue </t>
  </si>
  <si>
    <t>Arlynn</t>
  </si>
  <si>
    <t>Jakk</t>
  </si>
  <si>
    <t>Kal</t>
  </si>
  <si>
    <t>Koth</t>
  </si>
  <si>
    <t>Zev</t>
  </si>
  <si>
    <t>Medium Droid soldier 7/elite trooper 3</t>
  </si>
  <si>
    <t>Medium Wookiee scout 2/scoundrel 8</t>
  </si>
  <si>
    <t>Medium Kel Dor Jedi 7/Jedi Knight 4</t>
  </si>
  <si>
    <t>Medium Human Jedi 2/soldier 3/scoundrel 3/Jedi Knight 3</t>
  </si>
  <si>
    <t>Collateral Damage, Cunning Attack, Point Blank Shot, Precise Shot, Rapid Shot, Zero Range</t>
  </si>
  <si>
    <t>Ballistakinesis (3)</t>
  </si>
  <si>
    <t>Force Slam (3)</t>
  </si>
  <si>
    <t>Force Whirlwind (3)</t>
  </si>
  <si>
    <t>Force Point Recovery, Improved Convection</t>
  </si>
  <si>
    <t>Autofire Assault, Just a Scratch, Controlled Burst, Devastating Attack (rifles), Weapon Specialization (rifles), Greater Weapon Focus (rifles)</t>
  </si>
  <si>
    <t>Weapon Specialization (lightsabers), Hotwire, Personalized Modifications, Melee Smash, Masterwork Lightsaber, Twin Weapon Style, Ataru, Devastating Attack (lightsabers), Weapon Specialization (lightsabers)</t>
  </si>
  <si>
    <t>Telekinetic Prodigy x2</t>
  </si>
  <si>
    <t>Greater Weapon Focus x1</t>
  </si>
  <si>
    <t>Greater Weapon Focus (rifles)</t>
  </si>
  <si>
    <t>Collateral Damage, Cunning Attack, Exotic Weapon Proficiency (Bowcaster), Fleet-Footed, Point Blank Shot, Precise Shot, Quick Draw, Rapid Shot, Running Attack, Shake it Off, Weapon Focus (Bowcaster), Weapon Proficiency (pistols), Weapon Proficiency (rifles), Weapon Proficiency (simple), Zero Range</t>
  </si>
  <si>
    <t>Asheemi</t>
  </si>
  <si>
    <t>Filly</t>
  </si>
  <si>
    <t>Kael</t>
  </si>
  <si>
    <t>Shan</t>
  </si>
  <si>
    <t>Yulaaz</t>
  </si>
  <si>
    <t>Medium Togruta scout 1/Jedi 7/Jedi Knight 1</t>
  </si>
  <si>
    <t>Medium Twi'lek noble 1/scoundrel 1/soldier 5/gunslinger 3</t>
  </si>
  <si>
    <t>Medium Cathar Jedi 5/soldier 2/imperial knight 1/Jedi Knight 3</t>
  </si>
  <si>
    <t>Medium Selkath noble 1/Jedi 6/Jedi Knight 3</t>
  </si>
  <si>
    <t>Block, Niman</t>
  </si>
  <si>
    <t>Hailfire (autofire)</t>
  </si>
  <si>
    <t>Acrobatic Strike &amp; Rapid Strike</t>
  </si>
  <si>
    <t>Acrobatic Strike, Melee Defense, Rapid Strike, Unleashed</t>
  </si>
  <si>
    <t>Accelerated Strike, Acrobatic Strike, Double Attack (lightsabers), Rapid Strike</t>
  </si>
  <si>
    <t>Dark Rage, Draw Closer, Force Grip, Force Lightning, Tempered Aggression, Vornskr's Ferocity</t>
  </si>
  <si>
    <t>Weapon Specialization (lightsabers), Damage Reduction 10, Force Harmony, Telekinetic Stability, Evasion, Ataru, Weapon Specialization (lightsabers)</t>
  </si>
  <si>
    <t>Wealth, Armored Defense, Improved Armor Defense, Second Skin, Trigger Work, Hailfire</t>
  </si>
  <si>
    <t>Exposing Strike, Master of the Great Hunt, Block, Weapon Specialization (lightsabers), Niman, Weapon Specialization (lightsabers)</t>
  </si>
  <si>
    <t>Battle Meditation, Block (+2), Deflect (-2), Juggernaut, Armor Mastery, Masterwork Lightsaber, Jedi Battle Commander, Weapon Specialization (lightsabers)</t>
  </si>
  <si>
    <t>Disciplined Strike, Telekinetic Savant, Noble Fencing Style, Progenitor's Call, Waveform</t>
  </si>
  <si>
    <t>Acrobatic Recovery, Block (+2), Riposte, Force Fortification</t>
  </si>
  <si>
    <t>Indomitable x1</t>
  </si>
  <si>
    <t>Acrobatic Strike, Force Sensitivity, Melee Defense, Rapid Strike, Unleashed, Weapon Finesse, Weapon Focus (lightsabers), Weapon Proficiency (lightsabers), Weapon Proficiency (pistols), Weapon Proficiency (rifles), Weapon Proficiency (simple)</t>
  </si>
  <si>
    <t>Accelerated Strike, Acrobatic Strike, Armor Proficiency (light), Armor Proficiency (medium), Double Attack (lightsabers), Force Sensitivity, Force Training, Rapid Strike, Skill Focus (Use the Force), Weapon Proficiency (lightsabers), Weapon Proficiency (pistols), Weapon Proficiency (rifles), Weapon Proficiency (simple)</t>
  </si>
  <si>
    <t>double-bladed lightsaber (self-built), comlink (miniaturized), credit chip, datapad, Sith apprentice's robes, energy cell</t>
  </si>
  <si>
    <t>Medium Human Jedi 7/Jedi Knight 2</t>
  </si>
  <si>
    <t>Medium Zabrak scout 2/scoundrel 5/master privateer 2</t>
  </si>
  <si>
    <t>none, Delay Damage 1/enc, DR 1</t>
  </si>
  <si>
    <t>Vehicular Combat, Veteran Privateer 1/enc</t>
  </si>
  <si>
    <t>Ballistakinesis (3), Force Slam (3), Force Whirlwind (3), Intercept, Kinetic Combat, Move Object (3), Negate Energy (2), Pushing Slash, Rebuke (2), Repulse, Sever Force</t>
  </si>
  <si>
    <t>Force Sensitivity, Force Training, Improved Defenses, Skill Focus (Use the Force), Strong in the Force, Unstoppable Force, Weapon Focus (lightsabers), Weapon Proficiency (lightsabers), Weapon Proficiency (simple)</t>
  </si>
  <si>
    <t xml:space="preserve">Dual Weapon Mastery I, Point Blank Shot, Precise Shot, Shake it Off, Skill Focus (Deception), Vehicular Combat, Weapon Focus (pistols), Weapon Proficiency (advanced melee), Weapon Proficiency (pistols), Weapon Proficiency (rifles), Weapon Proficiency (simple), Combat Trickery </t>
  </si>
  <si>
    <t>Medium Wookiee Jedi 7/Jedi Knight 2</t>
  </si>
  <si>
    <t>Force Shield, Surge</t>
  </si>
  <si>
    <t>Force Power Mastery (Surge)</t>
  </si>
  <si>
    <t>Controlled Rage, Double Attack (lightsabers), Dreadful Rage, Focused Rage, Force Sensitivity, Force Training, Skill Focus (Use the Force), Weapon Focus (lightsabers), Weapon Proficiency (lightsabers), Weapon Proficiency (simple)</t>
  </si>
  <si>
    <t>Rancor - CL11</t>
  </si>
  <si>
    <t>huge beast 12</t>
  </si>
  <si>
    <t>fast healing 5</t>
  </si>
  <si>
    <t>Power attack +5</t>
  </si>
  <si>
    <t>power attack +3</t>
  </si>
  <si>
    <t>Power attack +9</t>
  </si>
  <si>
    <t>Power Attack +11</t>
  </si>
  <si>
    <t>power attack +2</t>
  </si>
  <si>
    <t>power attack +1</t>
  </si>
  <si>
    <t>Power attack +2</t>
  </si>
  <si>
    <t>Power attack +3</t>
  </si>
  <si>
    <t>Power attack +4</t>
  </si>
  <si>
    <t>Power Attack +8</t>
  </si>
  <si>
    <t>Power Attack +5</t>
  </si>
  <si>
    <t>Power Attack +3</t>
  </si>
  <si>
    <t>Power attack +8</t>
  </si>
  <si>
    <t>Power attack +7</t>
  </si>
  <si>
    <t>Power attack +6</t>
  </si>
  <si>
    <t>Power attack +11</t>
  </si>
  <si>
    <t>Power attack +11 w Powerful Charge</t>
  </si>
  <si>
    <t>Cleave, Crush, Pin, Power Attack</t>
  </si>
  <si>
    <t>Cleave, Crush, Pin, Power Attack, Toughness</t>
  </si>
  <si>
    <t>Rakata, Basic</t>
  </si>
  <si>
    <t>Ancient Knowledge, Force Blind, Primitive, Rage</t>
  </si>
  <si>
    <t>Rakata Sith Mage - CL6</t>
  </si>
  <si>
    <t>Medium Rakata nonheroic 2/Jedi 6</t>
  </si>
  <si>
    <t>Corruption, Dark Rage, Fear, Force Lightning, Negate Energy, Wound</t>
  </si>
  <si>
    <t>Power of the Dark Side, Dark Presence, Swift Power</t>
  </si>
  <si>
    <t>Rakata Sith Bladeborn - CL10</t>
  </si>
  <si>
    <t>Medium Rakata nonheroic 2/Jedi 6/Sith Apprentice 4</t>
  </si>
  <si>
    <t>Main Hand Sith Sword</t>
  </si>
  <si>
    <t>Off Hand Sith Sword</t>
  </si>
  <si>
    <t>Accelerated Strike, Acrobatic Strike, Dreadful Rage, Dual Weapon Mastery I, Dual Weapon Mastery II</t>
  </si>
  <si>
    <t>Power of the Dark Side, Dark Presence, Swift Power, Dark Scourge, Dark Side Adept</t>
  </si>
  <si>
    <t>Accelerated Strike, Acrobatic Strike, Dreadful Rage, Dual Weapon Mastery I, Dual Weapon Mastery II, Force Sensitivity, Force Training, Weapon Focus (simple), Weapon Focus, Weapon Proficiency (lightsabers), Weapon Proficiency (simple)</t>
  </si>
  <si>
    <t>main hand sith sword, off hand sith sword</t>
  </si>
  <si>
    <t>Dreadful Rage, Force Readiness, Force Sensitivity, Force Training, Martial Arts I, Skill Focus (Use the Force), Weapon Focus (lightsabers), Weapon Focus, Weapon Proficiency (lightsabers)</t>
  </si>
  <si>
    <t>Medium Rakata nonheroic 2/soldier 1/Jedi 2</t>
  </si>
  <si>
    <t>Weapon Specialization (lightsabers), Melee Smash, Weapon Specialization (lightsabers)</t>
  </si>
  <si>
    <t>Armor Proficiency (light), Dreadful Rage, Force Sensitivity, Force Training, Overwhelming Attack, Weapon Focus (lightsabers), Weapon Focus, Weapon Proficiency (lightsabers)</t>
  </si>
  <si>
    <t>lightsaber, light battle armor</t>
  </si>
  <si>
    <t>Dreadful Rage, Overwhelming Attack (-5 to negate)</t>
  </si>
  <si>
    <t>Rakata Student - CL3</t>
  </si>
  <si>
    <t>Filly 1</t>
  </si>
  <si>
    <t>Move, rapid shot Rancor 1 at point blank [35 vs 17 f-f, natural 20 critical, 50 dmg, -1 CT]</t>
  </si>
  <si>
    <t>aim, shoot at Rancor 1 at zero range [39 vs 16 f-f, natural 20 critical, 58 dmg]</t>
  </si>
  <si>
    <t>rapid shot at Rancor 1 at point blank [24 vs 15 f-f, 19 dmg]</t>
  </si>
  <si>
    <t>move, skirmisher shoot at Rancor 1 at point blank [21 vs 15 f-f, 27 dmg, +2 sneak dmg, killed]</t>
  </si>
  <si>
    <t>Rancor - CL11 2</t>
  </si>
  <si>
    <t>move, move</t>
  </si>
  <si>
    <t>Move, rapid shot Rancor 2 at point blank [21 vs 17 REF, 37 dmg, -1 CT]</t>
  </si>
  <si>
    <t>climb rock (22 vs 15 DC, success], shoot at Rancor 2 at point blank [27 vs 16 REF, 20 dmg]</t>
  </si>
  <si>
    <t>Move, rapid shot Rancor 2 at point blank [34 vs 16 REF, 26 dmg]</t>
  </si>
  <si>
    <t>shoot Rancor 2, [29 vs 16 REF, 21 dmg], move</t>
  </si>
  <si>
    <t>move, skirmisher rapid shot at Rancor 2 at point blank [17 vs 16 REF, 32 dmg], move</t>
  </si>
  <si>
    <t>move, claw vs Kal [power attack +9, 23 vs 25 REF, miss]</t>
  </si>
  <si>
    <t>Hailfire [16 vs 10 DC, hit, vs 16 REF, full dmg, 30 dmg, killed]</t>
  </si>
  <si>
    <t>recover holocron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</si>
</sst>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275">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9" fillId="5" borderId="0" xfId="0" applyFont="1" applyFill="1" applyAlignment="1"/>
    <xf numFmtId="0" fontId="0" fillId="5" borderId="0" xfId="0" applyFill="1" applyAlignment="1"/>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2" fillId="15" borderId="0" xfId="0" applyFont="1" applyFill="1" applyAlignment="1">
      <alignment vertical="center" textRotation="90"/>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2" fillId="15" borderId="17" xfId="0" applyFont="1" applyFill="1" applyBorder="1"/>
    <xf numFmtId="0" fontId="2" fillId="15" borderId="17" xfId="0" applyFont="1" applyFill="1" applyBorder="1" applyAlignment="1">
      <alignment wrapText="1"/>
    </xf>
    <xf numFmtId="0" fontId="0" fillId="0" borderId="33" xfId="0" applyFill="1" applyBorder="1"/>
    <xf numFmtId="0" fontId="0" fillId="0" borderId="36" xfId="0" applyFill="1" applyBorder="1"/>
    <xf numFmtId="0" fontId="0" fillId="0" borderId="38" xfId="0" applyFill="1" applyBorder="1"/>
    <xf numFmtId="0" fontId="0" fillId="7" borderId="0" xfId="0" applyFill="1" applyAlignment="1">
      <alignment horizontal="center"/>
    </xf>
    <xf numFmtId="0" fontId="10" fillId="7" borderId="0" xfId="0" applyFont="1" applyFill="1" applyAlignment="1">
      <alignment horizontal="center"/>
    </xf>
    <xf numFmtId="0" fontId="1" fillId="3" borderId="0" xfId="0" applyFont="1" applyFill="1"/>
    <xf numFmtId="0" fontId="0" fillId="0" borderId="0" xfId="0" applyFill="1" applyAlignment="1">
      <alignment horizontal="left" wrapText="1"/>
    </xf>
    <xf numFmtId="0" fontId="1" fillId="0" borderId="34" xfId="0" applyFont="1" applyFill="1" applyBorder="1" applyAlignment="1">
      <alignment wrapText="1"/>
    </xf>
    <xf numFmtId="0" fontId="0" fillId="0" borderId="34" xfId="0" applyFill="1" applyBorder="1" applyAlignment="1">
      <alignment wrapText="1"/>
    </xf>
    <xf numFmtId="0" fontId="0" fillId="0" borderId="35" xfId="0" applyFill="1" applyBorder="1" applyAlignment="1">
      <alignment wrapText="1"/>
    </xf>
    <xf numFmtId="0" fontId="1" fillId="0" borderId="18" xfId="0" applyFont="1" applyFill="1" applyBorder="1" applyAlignment="1">
      <alignment wrapText="1"/>
    </xf>
    <xf numFmtId="0" fontId="0" fillId="0" borderId="18" xfId="0" applyFill="1" applyBorder="1" applyAlignment="1">
      <alignment wrapText="1"/>
    </xf>
    <xf numFmtId="0" fontId="0" fillId="0" borderId="37" xfId="0" applyFill="1" applyBorder="1" applyAlignment="1">
      <alignment wrapText="1"/>
    </xf>
    <xf numFmtId="0" fontId="1" fillId="0" borderId="39" xfId="0" applyFont="1" applyFill="1" applyBorder="1" applyAlignment="1">
      <alignment wrapText="1"/>
    </xf>
    <xf numFmtId="0" fontId="0" fillId="0" borderId="39" xfId="0" applyFill="1" applyBorder="1" applyAlignment="1">
      <alignment wrapText="1"/>
    </xf>
    <xf numFmtId="0" fontId="0" fillId="0" borderId="40" xfId="0" applyFill="1" applyBorder="1" applyAlignment="1">
      <alignment wrapText="1"/>
    </xf>
    <xf numFmtId="0" fontId="1" fillId="0" borderId="18" xfId="0" quotePrefix="1" applyFont="1" applyFill="1" applyBorder="1" applyAlignment="1">
      <alignment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167" fontId="2" fillId="6" borderId="26" xfId="0" applyNumberFormat="1" applyFont="1" applyFill="1" applyBorder="1" applyAlignment="1">
      <alignment horizontal="center"/>
    </xf>
    <xf numFmtId="167" fontId="16" fillId="0" borderId="0" xfId="0" applyNumberFormat="1" applyFont="1" applyBorder="1" applyAlignment="1">
      <alignment horizontal="center"/>
    </xf>
    <xf numFmtId="0" fontId="0" fillId="0" borderId="5" xfId="0" applyBorder="1" applyAlignment="1">
      <alignment horizontal="left" indent="1" shrinkToFit="1"/>
    </xf>
    <xf numFmtId="0" fontId="0" fillId="0" borderId="0" xfId="0" applyBorder="1" applyAlignment="1">
      <alignment horizontal="left" indent="1" shrinkToFi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20" fillId="9" borderId="0" xfId="0" applyFont="1" applyFill="1" applyAlignment="1">
      <alignment horizontal="lef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10" fillId="0" borderId="22" xfId="0" applyFont="1" applyBorder="1" applyAlignment="1">
      <alignment horizontal="center"/>
    </xf>
    <xf numFmtId="168" fontId="0" fillId="0" borderId="21" xfId="0" applyNumberFormat="1" applyBorder="1" applyAlignment="1">
      <alignment horizontal="center"/>
    </xf>
    <xf numFmtId="168" fontId="0" fillId="0" borderId="28" xfId="0" applyNumberFormat="1" applyBorder="1" applyAlignment="1">
      <alignment horizontal="center"/>
    </xf>
    <xf numFmtId="0" fontId="0" fillId="0" borderId="27" xfId="0" applyBorder="1" applyAlignment="1">
      <alignment horizontal="left" indent="1"/>
    </xf>
    <xf numFmtId="0" fontId="0" fillId="0" borderId="21" xfId="0" applyBorder="1" applyAlignment="1">
      <alignment horizontal="left" indent="1"/>
    </xf>
    <xf numFmtId="0" fontId="7" fillId="5" borderId="15" xfId="0" applyFont="1" applyFill="1" applyBorder="1" applyAlignment="1">
      <alignment horizontal="center" vertical="center" textRotation="255"/>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5" borderId="0" xfId="0" applyFill="1" applyBorder="1" applyAlignment="1"/>
  </cellXfs>
  <cellStyles count="2">
    <cellStyle name="Comma" xfId="1" builtinId="3"/>
    <cellStyle name="Normal" xfId="0" builtinId="0"/>
  </cellStyles>
  <dxfs count="46">
    <dxf>
      <fill>
        <patternFill>
          <bgColor theme="1"/>
        </patternFill>
      </fill>
    </dxf>
    <dxf>
      <fill>
        <patternFill>
          <bgColor theme="1"/>
        </patternFill>
      </fill>
    </dxf>
    <dxf>
      <fill>
        <patternFill>
          <bgColor theme="1"/>
        </patternFill>
      </fill>
    </dxf>
    <dxf>
      <fill>
        <patternFill>
          <bgColor theme="1"/>
        </patternFill>
      </fill>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theme="1"/>
        </patternFill>
      </fill>
    </dxf>
    <dxf>
      <fill>
        <patternFill>
          <bgColor theme="1"/>
        </patternFill>
      </fill>
    </dxf>
    <dxf>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4685</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31"/>
  <sheetViews>
    <sheetView workbookViewId="0">
      <pane xSplit="2" ySplit="2" topLeftCell="F5" activePane="bottomRight" state="frozen"/>
      <selection pane="topRight" activeCell="C1" sqref="C1"/>
      <selection pane="bottomLeft" activeCell="A2" sqref="A2"/>
      <selection pane="bottomRight" activeCell="L11" sqref="L11"/>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customWidth="1" outlineLevel="1"/>
    <col min="5" max="16" width="15.28515625" style="86" customWidth="1" outlineLevel="1"/>
    <col min="17" max="17" width="3.28515625" style="1" bestFit="1" customWidth="1"/>
    <col min="18" max="18" width="3.28515625" style="1" hidden="1" customWidth="1" outlineLevel="1"/>
    <col min="19" max="23" width="15.28515625" style="86" hidden="1" customWidth="1" outlineLevel="1"/>
    <col min="24" max="24" width="3.28515625" style="1" bestFit="1" customWidth="1" collapsed="1"/>
    <col min="25" max="25" width="3.28515625" style="1" hidden="1" customWidth="1" outlineLevel="1"/>
    <col min="26" max="32" width="15.28515625" style="86" hidden="1" customWidth="1" outlineLevel="1"/>
    <col min="33" max="33" width="3.28515625" style="1" bestFit="1" customWidth="1" collapsed="1"/>
    <col min="34" max="34" width="3.28515625" style="1" hidden="1" customWidth="1" outlineLevel="1"/>
    <col min="35" max="35" width="18.7109375" style="86" hidden="1" customWidth="1" outlineLevel="1"/>
    <col min="36" max="36" width="22.85546875" style="86" hidden="1" customWidth="1" outlineLevel="1"/>
    <col min="37" max="37" width="15.28515625" style="86" hidden="1" customWidth="1" outlineLevel="1"/>
    <col min="38" max="40" width="19.85546875" style="86" hidden="1" customWidth="1" outlineLevel="1"/>
    <col min="41" max="41" width="15.28515625" style="86" hidden="1" customWidth="1" outlineLevel="1"/>
    <col min="42" max="42" width="3.28515625" style="1" hidden="1" customWidth="1" outlineLevel="1"/>
    <col min="43" max="45" width="15.28515625" style="86" hidden="1" customWidth="1" outlineLevel="1"/>
    <col min="46" max="46" width="3.28515625" style="1" hidden="1" customWidth="1" outlineLevel="1"/>
    <col min="47" max="60" width="15.28515625" style="86" hidden="1" customWidth="1" outlineLevel="1"/>
    <col min="61" max="61" width="3.28515625" style="1" hidden="1" customWidth="1" outlineLevel="1"/>
    <col min="62" max="66" width="15.28515625" style="86" hidden="1" customWidth="1" outlineLevel="1"/>
    <col min="67" max="67" width="3.28515625" style="1" hidden="1" customWidth="1" outlineLevel="1"/>
    <col min="68" max="107" width="15.28515625" style="86" hidden="1" customWidth="1" outlineLevel="1"/>
    <col min="108" max="108" width="3.28515625" style="1" bestFit="1" customWidth="1" collapsed="1"/>
    <col min="109" max="109" width="3.140625" customWidth="1"/>
  </cols>
  <sheetData>
    <row r="1" spans="1:109" ht="54.75" x14ac:dyDescent="0.2">
      <c r="N1" s="210"/>
      <c r="Q1" s="178" t="s">
        <v>5126</v>
      </c>
      <c r="X1" s="172" t="s">
        <v>5100</v>
      </c>
      <c r="AG1" s="172" t="s">
        <v>5127</v>
      </c>
      <c r="DD1" s="172" t="s">
        <v>5233</v>
      </c>
    </row>
    <row r="2" spans="1:109" ht="81.75" x14ac:dyDescent="0.2">
      <c r="A2" s="173">
        <v>1</v>
      </c>
      <c r="B2" t="s">
        <v>4702</v>
      </c>
      <c r="C2" s="149" t="s">
        <v>30</v>
      </c>
      <c r="D2" s="172" t="s">
        <v>5123</v>
      </c>
      <c r="E2" s="86" t="s">
        <v>5500</v>
      </c>
      <c r="F2" s="86" t="s">
        <v>5501</v>
      </c>
      <c r="G2" s="86" t="s">
        <v>5502</v>
      </c>
      <c r="H2" s="86" t="s">
        <v>4918</v>
      </c>
      <c r="I2" s="86" t="s">
        <v>5503</v>
      </c>
      <c r="J2" s="86" t="s">
        <v>5504</v>
      </c>
      <c r="K2" s="210" t="s">
        <v>5480</v>
      </c>
      <c r="L2" s="210" t="s">
        <v>5029</v>
      </c>
      <c r="M2" s="210" t="s">
        <v>5481</v>
      </c>
      <c r="N2" s="210" t="s">
        <v>5482</v>
      </c>
      <c r="O2" s="210" t="s">
        <v>5483</v>
      </c>
      <c r="P2" s="210" t="s">
        <v>5484</v>
      </c>
      <c r="Q2" s="172"/>
      <c r="R2" s="172" t="s">
        <v>5124</v>
      </c>
      <c r="S2" s="86" t="s">
        <v>5130</v>
      </c>
      <c r="T2" s="175" t="s">
        <v>5135</v>
      </c>
      <c r="U2" s="175" t="s">
        <v>5421</v>
      </c>
      <c r="V2" s="175" t="s">
        <v>5452</v>
      </c>
      <c r="W2" s="175"/>
      <c r="X2" s="172"/>
      <c r="Y2" s="172" t="s">
        <v>5125</v>
      </c>
      <c r="Z2" s="86" t="s">
        <v>5113</v>
      </c>
      <c r="AA2" s="86" t="s">
        <v>5101</v>
      </c>
      <c r="AB2" s="175" t="s">
        <v>5408</v>
      </c>
      <c r="AC2" s="175" t="s">
        <v>5349</v>
      </c>
      <c r="AD2" s="175" t="s">
        <v>5382</v>
      </c>
      <c r="AE2" s="175" t="s">
        <v>5181</v>
      </c>
      <c r="AF2" s="175" t="s">
        <v>5182</v>
      </c>
      <c r="AG2" s="172"/>
      <c r="AH2" s="172" t="s">
        <v>5138</v>
      </c>
      <c r="AI2" s="175" t="s">
        <v>5139</v>
      </c>
      <c r="AJ2" s="175" t="s">
        <v>5128</v>
      </c>
      <c r="AK2" s="175" t="s">
        <v>5142</v>
      </c>
      <c r="AL2" s="175" t="s">
        <v>5144</v>
      </c>
      <c r="AM2" s="175" t="s">
        <v>5241</v>
      </c>
      <c r="AN2" s="175" t="s">
        <v>5536</v>
      </c>
      <c r="AO2" s="175" t="s">
        <v>5281</v>
      </c>
      <c r="AP2" s="172" t="s">
        <v>5154</v>
      </c>
      <c r="AQ2" s="175" t="s">
        <v>5155</v>
      </c>
      <c r="AR2" s="175" t="s">
        <v>5159</v>
      </c>
      <c r="AS2" s="175" t="s">
        <v>5160</v>
      </c>
      <c r="AT2" s="172" t="s">
        <v>5183</v>
      </c>
      <c r="AU2" s="175" t="s">
        <v>5184</v>
      </c>
      <c r="AV2" s="175" t="s">
        <v>5185</v>
      </c>
      <c r="AW2" s="175" t="s">
        <v>5186</v>
      </c>
      <c r="AX2" s="175" t="s">
        <v>5366</v>
      </c>
      <c r="AY2" s="175" t="s">
        <v>5187</v>
      </c>
      <c r="AZ2" s="175" t="s">
        <v>5194</v>
      </c>
      <c r="BA2" s="175" t="s">
        <v>5195</v>
      </c>
      <c r="BB2" s="175" t="s">
        <v>5196</v>
      </c>
      <c r="BC2" s="175" t="s">
        <v>5197</v>
      </c>
      <c r="BD2" s="175" t="s">
        <v>5198</v>
      </c>
      <c r="BE2" s="175" t="s">
        <v>5199</v>
      </c>
      <c r="BF2" s="175" t="s">
        <v>5200</v>
      </c>
      <c r="BG2" s="175" t="s">
        <v>5201</v>
      </c>
      <c r="BH2" s="175" t="s">
        <v>5202</v>
      </c>
      <c r="BI2" s="172" t="s">
        <v>5210</v>
      </c>
      <c r="BJ2" s="175" t="s">
        <v>5211</v>
      </c>
      <c r="BK2" s="175" t="s">
        <v>5212</v>
      </c>
      <c r="BL2" s="175" t="s">
        <v>5213</v>
      </c>
      <c r="BM2" s="175" t="s">
        <v>5214</v>
      </c>
      <c r="BN2" s="175" t="s">
        <v>5215</v>
      </c>
      <c r="BO2" s="172" t="s">
        <v>5222</v>
      </c>
      <c r="BP2" s="86" t="s">
        <v>5085</v>
      </c>
      <c r="BQ2" s="86" t="s">
        <v>5093</v>
      </c>
      <c r="BR2" s="175" t="s">
        <v>5223</v>
      </c>
      <c r="BS2" s="175" t="s">
        <v>5224</v>
      </c>
      <c r="BT2" s="175" t="s">
        <v>5228</v>
      </c>
      <c r="BU2" s="175" t="s">
        <v>5229</v>
      </c>
      <c r="BV2" s="86" t="s">
        <v>5389</v>
      </c>
      <c r="BW2" s="175" t="s">
        <v>5400</v>
      </c>
      <c r="BX2" s="86" t="s">
        <v>5401</v>
      </c>
      <c r="BY2" s="86" t="s">
        <v>5429</v>
      </c>
      <c r="BZ2" s="86" t="s">
        <v>5437</v>
      </c>
      <c r="CA2" s="86" t="s">
        <v>5448</v>
      </c>
      <c r="CB2" s="86" t="s">
        <v>5461</v>
      </c>
      <c r="CC2" s="86" t="s">
        <v>5473</v>
      </c>
      <c r="CD2" s="86" t="s">
        <v>5263</v>
      </c>
      <c r="CE2" s="175" t="s">
        <v>5578</v>
      </c>
      <c r="CF2" s="175" t="s">
        <v>5560</v>
      </c>
      <c r="CG2" s="175" t="s">
        <v>5564</v>
      </c>
      <c r="DD2" s="172"/>
      <c r="DE2" s="174" t="s">
        <v>4861</v>
      </c>
    </row>
    <row r="3" spans="1:109" x14ac:dyDescent="0.2">
      <c r="A3" s="1">
        <v>2</v>
      </c>
      <c r="B3" t="s">
        <v>2</v>
      </c>
      <c r="C3" s="1">
        <v>0</v>
      </c>
      <c r="E3" s="87"/>
      <c r="F3" s="87"/>
      <c r="G3" s="87"/>
      <c r="H3" s="87"/>
      <c r="I3" s="87"/>
      <c r="J3" s="87"/>
      <c r="K3" s="87"/>
      <c r="L3" s="87"/>
      <c r="M3" s="87"/>
      <c r="N3" s="87"/>
      <c r="O3" s="87"/>
      <c r="P3" s="87"/>
      <c r="S3" s="87"/>
      <c r="T3" s="87"/>
      <c r="U3" s="87"/>
      <c r="V3" s="87"/>
      <c r="W3" s="87"/>
      <c r="Z3" s="87">
        <v>12</v>
      </c>
      <c r="AA3" s="87">
        <v>10</v>
      </c>
      <c r="AB3" s="87">
        <v>12</v>
      </c>
      <c r="AC3" s="87">
        <v>12</v>
      </c>
      <c r="AD3" s="87">
        <v>12</v>
      </c>
      <c r="AE3" s="87"/>
      <c r="AF3" s="87"/>
      <c r="AI3" s="87">
        <v>3</v>
      </c>
      <c r="AJ3" s="87">
        <v>4</v>
      </c>
      <c r="AK3" s="87">
        <v>4</v>
      </c>
      <c r="AL3" s="87">
        <v>5</v>
      </c>
      <c r="AM3" s="87">
        <v>8</v>
      </c>
      <c r="AN3" s="87">
        <v>11</v>
      </c>
      <c r="AO3" s="87">
        <v>14</v>
      </c>
      <c r="AQ3" s="87">
        <v>1</v>
      </c>
      <c r="AR3" s="87">
        <v>1</v>
      </c>
      <c r="AS3" s="87">
        <v>6</v>
      </c>
      <c r="AU3" s="87">
        <v>1</v>
      </c>
      <c r="AV3" s="87">
        <v>3</v>
      </c>
      <c r="AW3" s="87">
        <v>6</v>
      </c>
      <c r="AX3" s="87">
        <v>7</v>
      </c>
      <c r="AY3" s="87">
        <v>10</v>
      </c>
      <c r="AZ3" s="87">
        <v>4</v>
      </c>
      <c r="BA3" s="87">
        <v>4</v>
      </c>
      <c r="BB3" s="87">
        <v>6</v>
      </c>
      <c r="BC3" s="87">
        <v>8</v>
      </c>
      <c r="BD3" s="87">
        <v>10</v>
      </c>
      <c r="BE3" s="87">
        <v>12</v>
      </c>
      <c r="BF3" s="87">
        <v>15</v>
      </c>
      <c r="BG3" s="87">
        <v>14</v>
      </c>
      <c r="BH3" s="87">
        <v>15</v>
      </c>
      <c r="BJ3" s="87">
        <v>2</v>
      </c>
      <c r="BK3" s="87">
        <v>2</v>
      </c>
      <c r="BL3" s="87">
        <v>3</v>
      </c>
      <c r="BM3" s="87">
        <v>5</v>
      </c>
      <c r="BN3" s="87">
        <v>11</v>
      </c>
      <c r="BP3" s="87">
        <v>2</v>
      </c>
      <c r="BQ3" s="87">
        <v>2</v>
      </c>
      <c r="BR3" s="87">
        <v>3</v>
      </c>
      <c r="BS3" s="87">
        <v>6</v>
      </c>
      <c r="BT3" s="87">
        <v>2</v>
      </c>
      <c r="BU3" s="87">
        <v>5</v>
      </c>
      <c r="BV3" s="87">
        <v>3</v>
      </c>
      <c r="BW3" s="87">
        <v>6</v>
      </c>
      <c r="BX3" s="87">
        <v>8</v>
      </c>
      <c r="BY3" s="87">
        <v>4</v>
      </c>
      <c r="BZ3" s="87">
        <v>12</v>
      </c>
      <c r="CA3" s="87">
        <v>4</v>
      </c>
      <c r="CB3" s="87">
        <v>8</v>
      </c>
      <c r="CC3" s="87">
        <v>8</v>
      </c>
      <c r="CD3" s="87">
        <v>5</v>
      </c>
      <c r="CE3" s="87">
        <v>3</v>
      </c>
      <c r="CF3" s="87">
        <v>6</v>
      </c>
      <c r="CG3" s="87">
        <v>10</v>
      </c>
      <c r="CH3" s="87"/>
      <c r="CI3" s="87"/>
      <c r="CJ3" s="87"/>
      <c r="CK3" s="87"/>
      <c r="CL3" s="87"/>
      <c r="CM3" s="87"/>
      <c r="CN3" s="87"/>
      <c r="CO3" s="87"/>
      <c r="CP3" s="87"/>
      <c r="CQ3" s="87"/>
      <c r="CR3" s="87"/>
      <c r="CS3" s="87"/>
      <c r="CT3" s="87"/>
      <c r="CU3" s="87"/>
      <c r="CV3" s="87"/>
      <c r="CW3" s="87"/>
      <c r="CX3" s="87"/>
      <c r="CY3" s="87"/>
      <c r="CZ3" s="87"/>
      <c r="DA3" s="87"/>
      <c r="DB3" s="87"/>
      <c r="DC3" s="87"/>
    </row>
    <row r="4" spans="1:109" s="179" customFormat="1" ht="89.25" x14ac:dyDescent="0.2">
      <c r="A4" s="180">
        <f t="shared" ref="A4:A67" si="0">A3+1</f>
        <v>3</v>
      </c>
      <c r="B4" s="179" t="s">
        <v>42</v>
      </c>
      <c r="C4" s="180">
        <v>0</v>
      </c>
      <c r="D4" s="180"/>
      <c r="E4" s="181" t="s">
        <v>5505</v>
      </c>
      <c r="F4" s="181" t="s">
        <v>5506</v>
      </c>
      <c r="G4" s="181" t="s">
        <v>4894</v>
      </c>
      <c r="H4" s="181" t="s">
        <v>5532</v>
      </c>
      <c r="I4" s="181" t="s">
        <v>5507</v>
      </c>
      <c r="J4" s="181" t="s">
        <v>5508</v>
      </c>
      <c r="K4" s="181" t="s">
        <v>5525</v>
      </c>
      <c r="L4" s="181" t="s">
        <v>5485</v>
      </c>
      <c r="M4" s="181" t="s">
        <v>5526</v>
      </c>
      <c r="N4" s="181" t="s">
        <v>5486</v>
      </c>
      <c r="O4" s="181" t="s">
        <v>5487</v>
      </c>
      <c r="P4" s="181" t="s">
        <v>5488</v>
      </c>
      <c r="Q4" s="180"/>
      <c r="R4" s="180"/>
      <c r="S4" s="181" t="s">
        <v>5131</v>
      </c>
      <c r="T4" s="181" t="s">
        <v>5132</v>
      </c>
      <c r="U4" s="181" t="s">
        <v>5422</v>
      </c>
      <c r="V4" s="181" t="s">
        <v>5453</v>
      </c>
      <c r="W4" s="181"/>
      <c r="X4" s="180"/>
      <c r="Y4" s="180"/>
      <c r="Z4" s="181" t="s">
        <v>5114</v>
      </c>
      <c r="AA4" s="181" t="s">
        <v>5102</v>
      </c>
      <c r="AB4" s="181" t="s">
        <v>5409</v>
      </c>
      <c r="AC4" s="181" t="s">
        <v>5350</v>
      </c>
      <c r="AD4" s="181" t="s">
        <v>5383</v>
      </c>
      <c r="AE4" s="181"/>
      <c r="AF4" s="181"/>
      <c r="AG4" s="180"/>
      <c r="AH4" s="180"/>
      <c r="AI4" s="182" t="s">
        <v>5140</v>
      </c>
      <c r="AJ4" s="182" t="s">
        <v>5129</v>
      </c>
      <c r="AK4" s="182" t="s">
        <v>5143</v>
      </c>
      <c r="AL4" s="182" t="s">
        <v>5145</v>
      </c>
      <c r="AM4" s="182" t="s">
        <v>5240</v>
      </c>
      <c r="AN4" s="182" t="s">
        <v>5537</v>
      </c>
      <c r="AO4" s="182" t="s">
        <v>5253</v>
      </c>
      <c r="AP4" s="180"/>
      <c r="AQ4" s="182" t="s">
        <v>5156</v>
      </c>
      <c r="AR4" s="182" t="s">
        <v>5156</v>
      </c>
      <c r="AS4" s="182" t="s">
        <v>5161</v>
      </c>
      <c r="AT4" s="180"/>
      <c r="AU4" s="182" t="s">
        <v>5188</v>
      </c>
      <c r="AV4" s="182" t="s">
        <v>5189</v>
      </c>
      <c r="AW4" s="182" t="s">
        <v>5190</v>
      </c>
      <c r="AX4" s="182" t="s">
        <v>5367</v>
      </c>
      <c r="AY4" s="182" t="s">
        <v>5191</v>
      </c>
      <c r="AZ4" s="182" t="s">
        <v>5203</v>
      </c>
      <c r="BA4" s="182" t="s">
        <v>5204</v>
      </c>
      <c r="BB4" s="182" t="s">
        <v>5205</v>
      </c>
      <c r="BC4" s="182" t="s">
        <v>5206</v>
      </c>
      <c r="BD4" s="182" t="s">
        <v>5207</v>
      </c>
      <c r="BE4" s="182" t="s">
        <v>5208</v>
      </c>
      <c r="BF4" s="182" t="s">
        <v>5209</v>
      </c>
      <c r="BG4" s="182" t="s">
        <v>29</v>
      </c>
      <c r="BH4" s="182" t="s">
        <v>29</v>
      </c>
      <c r="BI4" s="180"/>
      <c r="BJ4" s="182" t="s">
        <v>5216</v>
      </c>
      <c r="BK4" s="182" t="s">
        <v>5217</v>
      </c>
      <c r="BL4" s="182" t="s">
        <v>5218</v>
      </c>
      <c r="BM4" s="182" t="s">
        <v>5219</v>
      </c>
      <c r="BN4" s="182" t="s">
        <v>5220</v>
      </c>
      <c r="BO4" s="180"/>
      <c r="BP4" s="181" t="s">
        <v>5086</v>
      </c>
      <c r="BQ4" s="181" t="s">
        <v>5094</v>
      </c>
      <c r="BR4" s="182" t="s">
        <v>5225</v>
      </c>
      <c r="BS4" s="182" t="s">
        <v>5226</v>
      </c>
      <c r="BT4" s="182" t="s">
        <v>5230</v>
      </c>
      <c r="BU4" s="182" t="s">
        <v>5231</v>
      </c>
      <c r="BV4" s="181" t="s">
        <v>5390</v>
      </c>
      <c r="BW4" s="181" t="s">
        <v>5395</v>
      </c>
      <c r="BX4" s="181" t="s">
        <v>5402</v>
      </c>
      <c r="BY4" s="181" t="s">
        <v>5430</v>
      </c>
      <c r="BZ4" s="181" t="s">
        <v>5438</v>
      </c>
      <c r="CA4" s="181" t="s">
        <v>5449</v>
      </c>
      <c r="CB4" s="181" t="s">
        <v>5462</v>
      </c>
      <c r="CC4" s="181" t="s">
        <v>5474</v>
      </c>
      <c r="CD4" s="181" t="s">
        <v>5264</v>
      </c>
      <c r="CE4" s="181" t="s">
        <v>5573</v>
      </c>
      <c r="CF4" s="181" t="s">
        <v>5561</v>
      </c>
      <c r="CG4" s="181" t="s">
        <v>5565</v>
      </c>
      <c r="CH4" s="181"/>
      <c r="CI4" s="181"/>
      <c r="CJ4" s="181"/>
      <c r="CK4" s="181"/>
      <c r="CL4" s="181"/>
      <c r="CM4" s="181"/>
      <c r="CN4" s="181"/>
      <c r="CO4" s="181"/>
      <c r="CP4" s="181"/>
      <c r="CQ4" s="181"/>
      <c r="CR4" s="181"/>
      <c r="CS4" s="181"/>
      <c r="CT4" s="181"/>
      <c r="CU4" s="181"/>
      <c r="CV4" s="181"/>
      <c r="CW4" s="181"/>
      <c r="CX4" s="181"/>
      <c r="CY4" s="181"/>
      <c r="CZ4" s="181"/>
      <c r="DA4" s="181"/>
      <c r="DB4" s="181"/>
      <c r="DC4" s="181"/>
      <c r="DD4" s="180"/>
    </row>
    <row r="5" spans="1:109" x14ac:dyDescent="0.2">
      <c r="A5" s="1">
        <f t="shared" si="0"/>
        <v>4</v>
      </c>
      <c r="B5" t="s">
        <v>12</v>
      </c>
      <c r="C5" s="1">
        <v>0</v>
      </c>
      <c r="E5" s="86">
        <v>9</v>
      </c>
      <c r="F5" s="86">
        <v>10</v>
      </c>
      <c r="G5" s="86">
        <v>10</v>
      </c>
      <c r="H5" s="86">
        <v>8</v>
      </c>
      <c r="I5" s="86">
        <v>11</v>
      </c>
      <c r="J5" s="86">
        <v>10</v>
      </c>
      <c r="K5" s="86">
        <v>8</v>
      </c>
      <c r="L5" s="86">
        <v>10</v>
      </c>
      <c r="M5" s="86">
        <v>7</v>
      </c>
      <c r="N5" s="86">
        <v>9</v>
      </c>
      <c r="O5" s="86">
        <v>10</v>
      </c>
      <c r="P5" s="86">
        <v>9</v>
      </c>
      <c r="S5" s="86">
        <v>0</v>
      </c>
      <c r="T5" s="86">
        <v>0</v>
      </c>
      <c r="U5" s="86">
        <v>8</v>
      </c>
      <c r="V5" s="86">
        <v>6</v>
      </c>
      <c r="Z5" s="86">
        <v>0</v>
      </c>
      <c r="AA5" s="86">
        <v>0</v>
      </c>
      <c r="AB5" s="86">
        <v>0</v>
      </c>
      <c r="AC5" s="86">
        <v>0</v>
      </c>
      <c r="AD5" s="86">
        <v>9</v>
      </c>
      <c r="AI5" s="86">
        <v>0</v>
      </c>
      <c r="AJ5" s="86">
        <v>0</v>
      </c>
      <c r="AK5" s="86">
        <v>0</v>
      </c>
      <c r="AL5" s="86">
        <v>0</v>
      </c>
      <c r="AM5" s="86">
        <v>0</v>
      </c>
      <c r="AN5" s="86">
        <v>0</v>
      </c>
      <c r="AO5" s="86">
        <v>0</v>
      </c>
      <c r="AQ5" s="86">
        <v>0</v>
      </c>
      <c r="AR5" s="86">
        <v>0</v>
      </c>
      <c r="AS5" s="86">
        <v>0</v>
      </c>
      <c r="AU5" s="86">
        <v>0</v>
      </c>
      <c r="AV5" s="86">
        <v>0</v>
      </c>
      <c r="AW5" s="86">
        <v>0</v>
      </c>
      <c r="AX5" s="86">
        <v>0</v>
      </c>
      <c r="AY5" s="86">
        <v>0</v>
      </c>
      <c r="AZ5" s="86">
        <v>0</v>
      </c>
      <c r="BA5" s="86">
        <v>0</v>
      </c>
      <c r="BB5" s="86">
        <v>0</v>
      </c>
      <c r="BC5" s="86">
        <v>0</v>
      </c>
      <c r="BD5" s="86">
        <v>0</v>
      </c>
      <c r="BE5" s="86">
        <v>0</v>
      </c>
      <c r="BF5" s="86">
        <v>0</v>
      </c>
      <c r="BG5" s="86">
        <v>0</v>
      </c>
      <c r="BH5" s="86">
        <v>0</v>
      </c>
      <c r="BJ5" s="86">
        <v>0</v>
      </c>
      <c r="BK5" s="86">
        <v>0</v>
      </c>
      <c r="BL5" s="86">
        <v>0</v>
      </c>
      <c r="BM5" s="86">
        <v>0</v>
      </c>
      <c r="BN5" s="86">
        <v>0</v>
      </c>
      <c r="BP5" s="86">
        <v>0</v>
      </c>
      <c r="BQ5" s="86">
        <v>0</v>
      </c>
      <c r="BR5" s="86">
        <v>0</v>
      </c>
      <c r="BS5" s="86">
        <v>0</v>
      </c>
      <c r="BT5" s="86">
        <v>0</v>
      </c>
      <c r="BU5" s="86">
        <v>0</v>
      </c>
      <c r="BV5" s="86">
        <v>0</v>
      </c>
      <c r="BW5" s="86">
        <v>0</v>
      </c>
      <c r="BX5" s="86">
        <v>0</v>
      </c>
      <c r="BY5" s="86">
        <v>0</v>
      </c>
      <c r="BZ5" s="86">
        <v>0</v>
      </c>
      <c r="CA5" s="86">
        <v>0</v>
      </c>
      <c r="CB5" s="86">
        <v>0</v>
      </c>
      <c r="CC5" s="86">
        <v>0</v>
      </c>
      <c r="CD5" s="86">
        <v>0</v>
      </c>
      <c r="CE5" s="86">
        <v>0</v>
      </c>
      <c r="CF5" s="86">
        <v>0</v>
      </c>
      <c r="CG5" s="86">
        <v>0</v>
      </c>
    </row>
    <row r="6" spans="1:109"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U6" s="86">
        <v>0</v>
      </c>
      <c r="V6" s="86">
        <v>0</v>
      </c>
      <c r="Z6" s="86">
        <v>0</v>
      </c>
      <c r="AA6" s="86">
        <v>16</v>
      </c>
      <c r="AB6" s="86">
        <v>0</v>
      </c>
      <c r="AC6" s="86">
        <v>0</v>
      </c>
      <c r="AD6" s="86">
        <v>14</v>
      </c>
      <c r="AI6" s="86">
        <v>0</v>
      </c>
      <c r="AJ6" s="86">
        <v>0</v>
      </c>
      <c r="AK6" s="86">
        <v>14</v>
      </c>
      <c r="AL6" s="86">
        <v>12</v>
      </c>
      <c r="AM6" s="86">
        <v>0</v>
      </c>
      <c r="AN6" s="86">
        <v>0</v>
      </c>
      <c r="AO6" s="86">
        <v>10</v>
      </c>
      <c r="AQ6" s="86">
        <v>0</v>
      </c>
      <c r="AR6" s="86">
        <v>0</v>
      </c>
      <c r="AS6" s="86">
        <v>0</v>
      </c>
      <c r="AU6" s="86">
        <v>1</v>
      </c>
      <c r="AV6" s="86">
        <v>3</v>
      </c>
      <c r="AW6" s="86">
        <v>6</v>
      </c>
      <c r="AX6" s="86">
        <v>0</v>
      </c>
      <c r="AY6" s="86">
        <v>1</v>
      </c>
      <c r="AZ6" s="86">
        <v>12</v>
      </c>
      <c r="BA6" s="86">
        <v>12</v>
      </c>
      <c r="BB6" s="86">
        <v>14</v>
      </c>
      <c r="BC6" s="86">
        <v>14</v>
      </c>
      <c r="BD6" s="86">
        <v>10</v>
      </c>
      <c r="BE6" s="86">
        <v>10</v>
      </c>
      <c r="BF6" s="86">
        <v>12</v>
      </c>
      <c r="BJ6" s="86">
        <v>1</v>
      </c>
      <c r="BK6" s="86">
        <v>1</v>
      </c>
      <c r="BL6" s="86">
        <v>1</v>
      </c>
      <c r="BM6" s="86">
        <v>1</v>
      </c>
      <c r="BN6" s="86">
        <v>1</v>
      </c>
      <c r="BP6" s="86">
        <v>1</v>
      </c>
      <c r="BQ6" s="86">
        <v>1</v>
      </c>
      <c r="BT6" s="86">
        <v>0</v>
      </c>
      <c r="BU6" s="86">
        <v>0</v>
      </c>
      <c r="BV6" s="86">
        <v>12</v>
      </c>
      <c r="BW6" s="86">
        <v>14</v>
      </c>
      <c r="BX6" s="86">
        <v>10</v>
      </c>
      <c r="BY6" s="86">
        <v>0</v>
      </c>
      <c r="BZ6" s="86">
        <v>0</v>
      </c>
      <c r="CA6" s="86">
        <v>0</v>
      </c>
      <c r="CB6" s="86">
        <v>0</v>
      </c>
      <c r="CC6" s="86">
        <v>0</v>
      </c>
      <c r="CD6" s="86">
        <v>0</v>
      </c>
      <c r="CE6" s="86">
        <v>1</v>
      </c>
      <c r="CF6" s="86">
        <v>0</v>
      </c>
      <c r="CG6" s="86">
        <v>0</v>
      </c>
    </row>
    <row r="7" spans="1:109" x14ac:dyDescent="0.2">
      <c r="A7" s="1">
        <f t="shared" si="0"/>
        <v>6</v>
      </c>
      <c r="B7" t="s">
        <v>11</v>
      </c>
      <c r="C7" s="1">
        <v>0</v>
      </c>
      <c r="E7" s="86">
        <v>10</v>
      </c>
      <c r="F7" s="86">
        <v>11</v>
      </c>
      <c r="G7" s="86">
        <v>11</v>
      </c>
      <c r="H7" s="86">
        <v>10</v>
      </c>
      <c r="I7" s="86">
        <v>9</v>
      </c>
      <c r="J7" s="86">
        <v>11</v>
      </c>
      <c r="K7" s="86">
        <v>9</v>
      </c>
      <c r="L7" s="86">
        <v>11</v>
      </c>
      <c r="M7" s="86">
        <v>10</v>
      </c>
      <c r="N7" s="86">
        <v>10</v>
      </c>
      <c r="O7" s="86">
        <v>8</v>
      </c>
      <c r="P7" s="86">
        <v>10</v>
      </c>
      <c r="S7" s="86">
        <v>3</v>
      </c>
      <c r="T7" s="86">
        <v>7</v>
      </c>
      <c r="U7" s="86">
        <v>10</v>
      </c>
      <c r="V7" s="86">
        <v>8</v>
      </c>
      <c r="Z7" s="86">
        <v>0</v>
      </c>
      <c r="AA7" s="86">
        <v>6</v>
      </c>
      <c r="AB7" s="86">
        <v>0</v>
      </c>
      <c r="AC7" s="86">
        <v>0</v>
      </c>
      <c r="AD7" s="86">
        <v>11</v>
      </c>
      <c r="AI7" s="86">
        <v>0</v>
      </c>
      <c r="AJ7" s="86">
        <v>0</v>
      </c>
      <c r="AK7" s="86">
        <v>0</v>
      </c>
      <c r="AL7" s="86">
        <v>0</v>
      </c>
      <c r="AM7" s="86">
        <v>0</v>
      </c>
      <c r="AN7" s="86">
        <v>0</v>
      </c>
      <c r="AO7" s="86">
        <v>0</v>
      </c>
      <c r="AQ7" s="86">
        <v>0</v>
      </c>
      <c r="AR7" s="86">
        <v>0</v>
      </c>
      <c r="AS7" s="86">
        <v>0</v>
      </c>
      <c r="AU7" s="86">
        <v>0</v>
      </c>
      <c r="AV7" s="86">
        <v>0</v>
      </c>
      <c r="AW7" s="86">
        <v>0</v>
      </c>
      <c r="AX7" s="86">
        <v>4</v>
      </c>
      <c r="AY7" s="86">
        <v>0</v>
      </c>
      <c r="AZ7" s="86">
        <v>4</v>
      </c>
      <c r="BA7" s="86">
        <v>4</v>
      </c>
      <c r="BB7" s="86">
        <v>5</v>
      </c>
      <c r="BC7" s="86">
        <v>8</v>
      </c>
      <c r="BD7" s="86">
        <v>8</v>
      </c>
      <c r="BE7" s="86">
        <v>8</v>
      </c>
      <c r="BF7" s="86">
        <v>10</v>
      </c>
      <c r="BG7" s="86">
        <v>0</v>
      </c>
      <c r="BH7" s="86">
        <v>0</v>
      </c>
      <c r="BJ7" s="86">
        <v>0</v>
      </c>
      <c r="BK7" s="86">
        <v>0</v>
      </c>
      <c r="BL7" s="86">
        <v>0</v>
      </c>
      <c r="BM7" s="86">
        <v>0</v>
      </c>
      <c r="BN7" s="86">
        <v>0</v>
      </c>
      <c r="BP7" s="86">
        <v>0</v>
      </c>
      <c r="BQ7" s="86">
        <v>0</v>
      </c>
      <c r="BR7" s="86">
        <v>1</v>
      </c>
      <c r="BS7" s="86">
        <v>3</v>
      </c>
      <c r="BT7" s="86">
        <v>0</v>
      </c>
      <c r="BU7" s="86">
        <v>0</v>
      </c>
      <c r="BV7" s="86">
        <v>3</v>
      </c>
      <c r="BW7" s="86">
        <v>6</v>
      </c>
      <c r="BX7" s="86">
        <v>8</v>
      </c>
      <c r="BY7" s="86">
        <v>4</v>
      </c>
      <c r="BZ7" s="86">
        <v>12</v>
      </c>
      <c r="CA7" s="86">
        <v>4</v>
      </c>
      <c r="CB7" s="86">
        <v>8</v>
      </c>
      <c r="CC7" s="86">
        <v>8</v>
      </c>
      <c r="CD7" s="86">
        <v>5</v>
      </c>
      <c r="CE7" s="86">
        <v>0</v>
      </c>
      <c r="CF7" s="86">
        <v>0</v>
      </c>
      <c r="CG7" s="86">
        <v>0</v>
      </c>
    </row>
    <row r="8" spans="1:109" x14ac:dyDescent="0.2">
      <c r="A8" s="1">
        <f t="shared" si="0"/>
        <v>7</v>
      </c>
      <c r="B8" t="s">
        <v>13</v>
      </c>
      <c r="C8" s="1">
        <v>0</v>
      </c>
      <c r="E8" s="88">
        <v>13</v>
      </c>
      <c r="F8" s="88">
        <v>14</v>
      </c>
      <c r="G8" s="88">
        <v>14</v>
      </c>
      <c r="H8" s="88">
        <v>4</v>
      </c>
      <c r="I8" s="88">
        <v>5</v>
      </c>
      <c r="J8" s="88">
        <v>12</v>
      </c>
      <c r="K8" s="88">
        <v>10</v>
      </c>
      <c r="L8" s="88">
        <v>14</v>
      </c>
      <c r="M8" s="88">
        <v>12</v>
      </c>
      <c r="N8" s="88">
        <v>13</v>
      </c>
      <c r="O8" s="88">
        <v>13</v>
      </c>
      <c r="P8" s="88">
        <v>14</v>
      </c>
      <c r="S8" s="88">
        <v>4</v>
      </c>
      <c r="T8" s="88">
        <v>10</v>
      </c>
      <c r="U8" s="88">
        <v>11</v>
      </c>
      <c r="V8" s="88">
        <v>11</v>
      </c>
      <c r="W8" s="88"/>
      <c r="Z8" s="88">
        <v>16</v>
      </c>
      <c r="AA8" s="88">
        <v>6</v>
      </c>
      <c r="AB8" s="88">
        <v>15</v>
      </c>
      <c r="AC8" s="88">
        <v>14</v>
      </c>
      <c r="AD8" s="88">
        <v>12</v>
      </c>
      <c r="AE8" s="88"/>
      <c r="AF8" s="88"/>
      <c r="AI8" s="88">
        <v>2</v>
      </c>
      <c r="AJ8" s="88">
        <v>2</v>
      </c>
      <c r="AK8" s="88">
        <v>8</v>
      </c>
      <c r="AL8" s="88">
        <v>4</v>
      </c>
      <c r="AM8" s="88">
        <v>8</v>
      </c>
      <c r="AN8" s="88">
        <v>5</v>
      </c>
      <c r="AO8" s="88">
        <v>11</v>
      </c>
      <c r="AQ8" s="88">
        <v>0</v>
      </c>
      <c r="AR8" s="88">
        <v>0</v>
      </c>
      <c r="AS8" s="88">
        <v>8</v>
      </c>
      <c r="AU8" s="88">
        <v>3</v>
      </c>
      <c r="AV8" s="88">
        <v>5</v>
      </c>
      <c r="AW8" s="88">
        <v>7</v>
      </c>
      <c r="AX8" s="88">
        <v>6</v>
      </c>
      <c r="AY8" s="88">
        <v>9</v>
      </c>
      <c r="AZ8" s="88">
        <v>4</v>
      </c>
      <c r="BA8" s="88">
        <v>4</v>
      </c>
      <c r="BB8" s="88">
        <v>7</v>
      </c>
      <c r="BC8" s="88">
        <v>6</v>
      </c>
      <c r="BD8" s="88">
        <v>13</v>
      </c>
      <c r="BE8" s="88">
        <v>8</v>
      </c>
      <c r="BF8" s="88">
        <v>16</v>
      </c>
      <c r="BG8" s="88">
        <v>0</v>
      </c>
      <c r="BH8" s="88">
        <v>0</v>
      </c>
      <c r="BJ8" s="88">
        <v>5</v>
      </c>
      <c r="BK8" s="88">
        <v>6</v>
      </c>
      <c r="BL8" s="88">
        <v>4</v>
      </c>
      <c r="BM8" s="88">
        <v>4</v>
      </c>
      <c r="BN8" s="88">
        <v>8</v>
      </c>
      <c r="BP8" s="88">
        <v>8</v>
      </c>
      <c r="BQ8" s="88">
        <v>10</v>
      </c>
      <c r="BR8" s="88">
        <v>4</v>
      </c>
      <c r="BS8" s="88">
        <v>5</v>
      </c>
      <c r="BT8" s="88">
        <v>3</v>
      </c>
      <c r="BU8" s="88">
        <v>3</v>
      </c>
      <c r="BV8" s="88">
        <v>4</v>
      </c>
      <c r="BW8" s="88">
        <v>6</v>
      </c>
      <c r="BX8" s="88">
        <v>13</v>
      </c>
      <c r="BY8" s="88">
        <v>5</v>
      </c>
      <c r="BZ8" s="88">
        <v>8</v>
      </c>
      <c r="CA8" s="88">
        <v>9</v>
      </c>
      <c r="CB8" s="88">
        <v>10</v>
      </c>
      <c r="CC8" s="88">
        <v>10</v>
      </c>
      <c r="CD8" s="88">
        <v>11</v>
      </c>
      <c r="CE8" s="88">
        <v>8</v>
      </c>
      <c r="CF8" s="88">
        <v>5</v>
      </c>
      <c r="CG8" s="88">
        <v>10</v>
      </c>
      <c r="CH8" s="88"/>
      <c r="CI8" s="88"/>
      <c r="CJ8" s="88"/>
      <c r="CK8" s="88"/>
      <c r="CL8" s="88"/>
      <c r="CM8" s="88"/>
      <c r="CN8" s="88"/>
      <c r="CO8" s="88"/>
      <c r="CP8" s="88"/>
      <c r="CQ8" s="88"/>
      <c r="CR8" s="88"/>
      <c r="CS8" s="88"/>
      <c r="CT8" s="88"/>
      <c r="CU8" s="88"/>
      <c r="CV8" s="88"/>
      <c r="CW8" s="88"/>
      <c r="CX8" s="88"/>
      <c r="CY8" s="88"/>
      <c r="CZ8" s="88"/>
      <c r="DA8" s="88"/>
      <c r="DB8" s="88"/>
      <c r="DC8" s="88"/>
    </row>
    <row r="9" spans="1:109" x14ac:dyDescent="0.2">
      <c r="A9" s="1">
        <f t="shared" si="0"/>
        <v>8</v>
      </c>
      <c r="B9" t="s">
        <v>9</v>
      </c>
      <c r="C9" s="1">
        <v>0</v>
      </c>
      <c r="E9" s="88">
        <v>10</v>
      </c>
      <c r="F9" s="88">
        <v>10</v>
      </c>
      <c r="G9" s="88">
        <v>15</v>
      </c>
      <c r="H9" s="88">
        <v>10</v>
      </c>
      <c r="I9" s="88">
        <v>11</v>
      </c>
      <c r="J9" s="88">
        <v>12</v>
      </c>
      <c r="K9" s="88">
        <v>13</v>
      </c>
      <c r="L9" s="88">
        <v>10</v>
      </c>
      <c r="M9" s="88">
        <v>10</v>
      </c>
      <c r="N9" s="88">
        <v>5</v>
      </c>
      <c r="O9" s="88">
        <v>9</v>
      </c>
      <c r="P9" s="88">
        <v>6</v>
      </c>
      <c r="S9" s="88">
        <v>2</v>
      </c>
      <c r="T9" s="88">
        <v>7</v>
      </c>
      <c r="U9" s="88">
        <v>10</v>
      </c>
      <c r="V9" s="88">
        <v>4</v>
      </c>
      <c r="W9" s="88"/>
      <c r="Z9" s="88">
        <v>6</v>
      </c>
      <c r="AA9" s="88">
        <v>8</v>
      </c>
      <c r="AB9" s="88">
        <v>8</v>
      </c>
      <c r="AC9" s="88">
        <v>12</v>
      </c>
      <c r="AD9" s="88">
        <v>8</v>
      </c>
      <c r="AE9" s="88"/>
      <c r="AF9" s="88"/>
      <c r="AI9" s="88">
        <v>1</v>
      </c>
      <c r="AJ9" s="88">
        <v>2</v>
      </c>
      <c r="AK9" s="88">
        <v>3</v>
      </c>
      <c r="AL9" s="88">
        <v>3</v>
      </c>
      <c r="AM9" s="88">
        <v>7</v>
      </c>
      <c r="AN9" s="88">
        <v>9</v>
      </c>
      <c r="AO9" s="88">
        <v>12</v>
      </c>
      <c r="AQ9" s="88">
        <v>6</v>
      </c>
      <c r="AR9" s="88">
        <v>6</v>
      </c>
      <c r="AS9" s="88">
        <v>13</v>
      </c>
      <c r="AU9" s="88">
        <v>8</v>
      </c>
      <c r="AV9" s="88">
        <v>7</v>
      </c>
      <c r="AW9" s="88">
        <v>9</v>
      </c>
      <c r="AX9" s="88">
        <v>6</v>
      </c>
      <c r="AY9" s="88">
        <v>10</v>
      </c>
      <c r="AZ9" s="88">
        <v>4</v>
      </c>
      <c r="BA9" s="88">
        <v>4</v>
      </c>
      <c r="BB9" s="88">
        <v>6</v>
      </c>
      <c r="BC9" s="88">
        <v>7</v>
      </c>
      <c r="BD9" s="88">
        <v>6</v>
      </c>
      <c r="BE9" s="88">
        <v>10</v>
      </c>
      <c r="BF9" s="88">
        <v>9</v>
      </c>
      <c r="BG9" s="88">
        <v>0</v>
      </c>
      <c r="BH9" s="88">
        <v>0</v>
      </c>
      <c r="BJ9" s="88">
        <v>9</v>
      </c>
      <c r="BK9" s="88">
        <v>10</v>
      </c>
      <c r="BL9" s="88">
        <v>5</v>
      </c>
      <c r="BM9" s="88">
        <v>10</v>
      </c>
      <c r="BN9" s="88">
        <v>13</v>
      </c>
      <c r="BP9" s="88">
        <v>2</v>
      </c>
      <c r="BQ9" s="88">
        <v>2</v>
      </c>
      <c r="BR9" s="88">
        <v>3</v>
      </c>
      <c r="BS9" s="88">
        <v>9</v>
      </c>
      <c r="BT9" s="88">
        <v>3</v>
      </c>
      <c r="BU9" s="88">
        <v>3</v>
      </c>
      <c r="BV9" s="88">
        <v>3</v>
      </c>
      <c r="BW9" s="88">
        <v>6</v>
      </c>
      <c r="BX9" s="88">
        <v>4</v>
      </c>
      <c r="BY9" s="88">
        <v>2</v>
      </c>
      <c r="BZ9" s="88">
        <v>14</v>
      </c>
      <c r="CA9" s="88">
        <v>6</v>
      </c>
      <c r="CB9" s="88">
        <v>11</v>
      </c>
      <c r="CC9" s="88">
        <v>11</v>
      </c>
      <c r="CD9" s="88">
        <v>8</v>
      </c>
      <c r="CE9" s="88">
        <v>2</v>
      </c>
      <c r="CF9" s="88">
        <v>6</v>
      </c>
      <c r="CG9" s="88">
        <v>6</v>
      </c>
      <c r="CH9" s="88"/>
      <c r="CI9" s="88"/>
      <c r="CJ9" s="88"/>
      <c r="CK9" s="88"/>
      <c r="CL9" s="88"/>
      <c r="CM9" s="88"/>
      <c r="CN9" s="88"/>
      <c r="CO9" s="88"/>
      <c r="CP9" s="88"/>
      <c r="CQ9" s="88"/>
      <c r="CR9" s="88"/>
      <c r="CS9" s="88"/>
      <c r="CT9" s="88"/>
      <c r="CU9" s="88"/>
      <c r="CV9" s="88"/>
      <c r="CW9" s="88"/>
      <c r="CX9" s="88"/>
      <c r="CY9" s="88"/>
      <c r="CZ9" s="88"/>
      <c r="DA9" s="88"/>
      <c r="DB9" s="88"/>
      <c r="DC9" s="88"/>
    </row>
    <row r="10" spans="1:109" s="179" customFormat="1" ht="63.75" x14ac:dyDescent="0.2">
      <c r="A10" s="180">
        <f t="shared" si="0"/>
        <v>9</v>
      </c>
      <c r="B10" s="179" t="s">
        <v>14</v>
      </c>
      <c r="C10" s="180">
        <v>0</v>
      </c>
      <c r="D10" s="180"/>
      <c r="E10" s="181" t="s">
        <v>4863</v>
      </c>
      <c r="F10" s="181" t="s">
        <v>4687</v>
      </c>
      <c r="G10" s="181" t="s">
        <v>4895</v>
      </c>
      <c r="H10" s="181" t="s">
        <v>4919</v>
      </c>
      <c r="I10" s="181" t="s">
        <v>5006</v>
      </c>
      <c r="J10" s="181" t="s">
        <v>5016</v>
      </c>
      <c r="K10" s="181" t="s">
        <v>5025</v>
      </c>
      <c r="L10" s="181" t="s">
        <v>5030</v>
      </c>
      <c r="M10" s="181" t="s">
        <v>5046</v>
      </c>
      <c r="N10" s="181" t="s">
        <v>5055</v>
      </c>
      <c r="O10" s="181" t="s">
        <v>5064</v>
      </c>
      <c r="P10" s="181" t="s">
        <v>5075</v>
      </c>
      <c r="Q10" s="180"/>
      <c r="R10" s="180"/>
      <c r="S10" s="181" t="s">
        <v>5133</v>
      </c>
      <c r="T10" s="181" t="s">
        <v>5134</v>
      </c>
      <c r="U10" s="181" t="s">
        <v>5423</v>
      </c>
      <c r="V10" s="181" t="s">
        <v>5221</v>
      </c>
      <c r="W10" s="181"/>
      <c r="X10" s="180"/>
      <c r="Y10" s="180"/>
      <c r="Z10" s="181" t="s">
        <v>5115</v>
      </c>
      <c r="AA10" s="181" t="s">
        <v>5103</v>
      </c>
      <c r="AB10" s="181" t="s">
        <v>5391</v>
      </c>
      <c r="AC10" s="181" t="s">
        <v>5351</v>
      </c>
      <c r="AD10" s="181" t="s">
        <v>5075</v>
      </c>
      <c r="AE10" s="181"/>
      <c r="AF10" s="181"/>
      <c r="AG10" s="180"/>
      <c r="AH10" s="180"/>
      <c r="AI10" s="182" t="s">
        <v>32</v>
      </c>
      <c r="AJ10" s="182" t="s">
        <v>32</v>
      </c>
      <c r="AK10" s="182" t="s">
        <v>32</v>
      </c>
      <c r="AL10" s="182" t="s">
        <v>32</v>
      </c>
      <c r="AM10" s="182" t="s">
        <v>32</v>
      </c>
      <c r="AN10" s="182" t="s">
        <v>32</v>
      </c>
      <c r="AO10" s="182" t="s">
        <v>32</v>
      </c>
      <c r="AP10" s="180"/>
      <c r="AQ10" s="182" t="s">
        <v>5157</v>
      </c>
      <c r="AR10" s="182" t="s">
        <v>5157</v>
      </c>
      <c r="AS10" s="182" t="s">
        <v>5157</v>
      </c>
      <c r="AT10" s="180"/>
      <c r="AU10" s="182" t="s">
        <v>5192</v>
      </c>
      <c r="AV10" s="182" t="s">
        <v>5192</v>
      </c>
      <c r="AW10" s="182" t="s">
        <v>5192</v>
      </c>
      <c r="AX10" s="182" t="s">
        <v>5193</v>
      </c>
      <c r="AY10" s="182" t="s">
        <v>5193</v>
      </c>
      <c r="AZ10" s="182" t="s">
        <v>5193</v>
      </c>
      <c r="BA10" s="182" t="s">
        <v>5193</v>
      </c>
      <c r="BB10" s="182" t="s">
        <v>5193</v>
      </c>
      <c r="BC10" s="182" t="s">
        <v>5193</v>
      </c>
      <c r="BD10" s="182" t="s">
        <v>5193</v>
      </c>
      <c r="BE10" s="182" t="s">
        <v>5193</v>
      </c>
      <c r="BF10" s="182" t="s">
        <v>5193</v>
      </c>
      <c r="BG10" s="182" t="s">
        <v>29</v>
      </c>
      <c r="BH10" s="182" t="s">
        <v>29</v>
      </c>
      <c r="BI10" s="180"/>
      <c r="BJ10" s="182" t="s">
        <v>5221</v>
      </c>
      <c r="BK10" s="182" t="s">
        <v>5221</v>
      </c>
      <c r="BL10" s="182" t="s">
        <v>5221</v>
      </c>
      <c r="BM10" s="182" t="s">
        <v>5221</v>
      </c>
      <c r="BN10" s="182" t="s">
        <v>5221</v>
      </c>
      <c r="BO10" s="180"/>
      <c r="BP10" s="181" t="s">
        <v>5087</v>
      </c>
      <c r="BQ10" s="181" t="s">
        <v>5095</v>
      </c>
      <c r="BR10" s="182" t="s">
        <v>5227</v>
      </c>
      <c r="BS10" s="182" t="s">
        <v>5227</v>
      </c>
      <c r="BT10" s="182" t="s">
        <v>5232</v>
      </c>
      <c r="BU10" s="182" t="s">
        <v>5232</v>
      </c>
      <c r="BV10" s="181" t="s">
        <v>5391</v>
      </c>
      <c r="BW10" s="181" t="s">
        <v>5391</v>
      </c>
      <c r="BX10" s="181" t="s">
        <v>5391</v>
      </c>
      <c r="BY10" s="181" t="s">
        <v>5431</v>
      </c>
      <c r="BZ10" s="181" t="s">
        <v>5439</v>
      </c>
      <c r="CA10" s="181" t="s">
        <v>5450</v>
      </c>
      <c r="CB10" s="181" t="s">
        <v>5463</v>
      </c>
      <c r="CC10" s="181" t="s">
        <v>5475</v>
      </c>
      <c r="CD10" s="181" t="s">
        <v>5265</v>
      </c>
      <c r="CE10" s="182" t="s">
        <v>5558</v>
      </c>
      <c r="CF10" s="181" t="s">
        <v>5558</v>
      </c>
      <c r="CG10" s="181" t="s">
        <v>5558</v>
      </c>
      <c r="CH10" s="182"/>
      <c r="CI10" s="182"/>
      <c r="CJ10" s="181"/>
      <c r="CK10" s="181"/>
      <c r="CL10" s="181"/>
      <c r="CM10" s="181"/>
      <c r="CN10" s="181"/>
      <c r="CO10" s="181"/>
      <c r="CP10" s="181"/>
      <c r="CQ10" s="181"/>
      <c r="CR10" s="181"/>
      <c r="CS10" s="181"/>
      <c r="CT10" s="181"/>
      <c r="CU10" s="181"/>
      <c r="CV10" s="181"/>
      <c r="CW10" s="181"/>
      <c r="CX10" s="181"/>
      <c r="CY10" s="181"/>
      <c r="CZ10" s="181"/>
      <c r="DA10" s="181"/>
      <c r="DB10" s="181"/>
      <c r="DC10" s="181"/>
      <c r="DD10" s="180"/>
    </row>
    <row r="11" spans="1:109" x14ac:dyDescent="0.2">
      <c r="A11" s="1">
        <f t="shared" si="0"/>
        <v>10</v>
      </c>
      <c r="B11" t="s">
        <v>10</v>
      </c>
      <c r="C11" s="1">
        <v>0</v>
      </c>
      <c r="E11" s="89">
        <v>6</v>
      </c>
      <c r="F11" s="89">
        <v>6</v>
      </c>
      <c r="G11" s="89">
        <v>6</v>
      </c>
      <c r="H11" s="89">
        <v>6</v>
      </c>
      <c r="I11" s="89">
        <v>8</v>
      </c>
      <c r="J11" s="89">
        <v>6</v>
      </c>
      <c r="K11" s="89">
        <v>6</v>
      </c>
      <c r="L11" s="89">
        <v>6</v>
      </c>
      <c r="M11" s="89">
        <v>6</v>
      </c>
      <c r="N11" s="89">
        <v>8</v>
      </c>
      <c r="O11" s="89">
        <v>6</v>
      </c>
      <c r="P11" s="89">
        <v>6</v>
      </c>
      <c r="S11" s="89">
        <v>6</v>
      </c>
      <c r="T11" s="89">
        <v>6</v>
      </c>
      <c r="U11" s="89">
        <v>6</v>
      </c>
      <c r="V11" s="89">
        <v>6</v>
      </c>
      <c r="W11" s="89"/>
      <c r="Z11" s="89">
        <v>6</v>
      </c>
      <c r="AA11" s="89">
        <v>6</v>
      </c>
      <c r="AB11" s="89">
        <v>6</v>
      </c>
      <c r="AC11" s="89">
        <v>6</v>
      </c>
      <c r="AD11" s="89">
        <v>6</v>
      </c>
      <c r="AE11" s="89"/>
      <c r="AF11" s="89"/>
      <c r="AI11" s="89">
        <v>6</v>
      </c>
      <c r="AJ11" s="89">
        <v>6</v>
      </c>
      <c r="AK11" s="89">
        <v>7</v>
      </c>
      <c r="AL11" s="89">
        <v>8</v>
      </c>
      <c r="AM11" s="89">
        <v>10</v>
      </c>
      <c r="AN11" s="89">
        <v>8</v>
      </c>
      <c r="AO11" s="89">
        <v>8</v>
      </c>
      <c r="AQ11" s="89">
        <v>6</v>
      </c>
      <c r="AR11" s="89">
        <v>6</v>
      </c>
      <c r="AS11" s="89">
        <v>4</v>
      </c>
      <c r="AU11" s="89">
        <v>6</v>
      </c>
      <c r="AV11" s="89">
        <v>6</v>
      </c>
      <c r="AW11" s="89">
        <v>6</v>
      </c>
      <c r="AX11" s="89">
        <v>6</v>
      </c>
      <c r="AY11" s="89">
        <v>6</v>
      </c>
      <c r="AZ11" s="89">
        <v>6</v>
      </c>
      <c r="BA11" s="89">
        <v>6</v>
      </c>
      <c r="BB11" s="89">
        <v>6</v>
      </c>
      <c r="BC11" s="89">
        <v>6</v>
      </c>
      <c r="BD11" s="89">
        <v>6</v>
      </c>
      <c r="BE11" s="89">
        <v>6</v>
      </c>
      <c r="BF11" s="89">
        <v>6</v>
      </c>
      <c r="BG11" s="89">
        <v>0</v>
      </c>
      <c r="BH11" s="89">
        <v>0</v>
      </c>
      <c r="BJ11" s="89">
        <v>6</v>
      </c>
      <c r="BK11" s="89">
        <v>6</v>
      </c>
      <c r="BL11" s="89">
        <v>6</v>
      </c>
      <c r="BM11" s="89">
        <v>6</v>
      </c>
      <c r="BN11" s="89">
        <v>6</v>
      </c>
      <c r="BP11" s="89">
        <v>6</v>
      </c>
      <c r="BQ11" s="89">
        <v>6</v>
      </c>
      <c r="BR11" s="89">
        <v>6</v>
      </c>
      <c r="BS11" s="89">
        <v>6</v>
      </c>
      <c r="BT11" s="89">
        <v>6</v>
      </c>
      <c r="BU11" s="89">
        <v>6</v>
      </c>
      <c r="BV11" s="89">
        <v>6</v>
      </c>
      <c r="BW11" s="89">
        <v>6</v>
      </c>
      <c r="BX11" s="89">
        <v>6</v>
      </c>
      <c r="BY11" s="89">
        <v>6</v>
      </c>
      <c r="BZ11" s="89">
        <v>6</v>
      </c>
      <c r="CA11" s="89">
        <v>6</v>
      </c>
      <c r="CB11" s="89">
        <v>6</v>
      </c>
      <c r="CC11" s="89">
        <v>6</v>
      </c>
      <c r="CD11" s="89">
        <v>8</v>
      </c>
      <c r="CE11" s="89">
        <v>6</v>
      </c>
      <c r="CF11" s="89">
        <v>6</v>
      </c>
      <c r="CG11" s="89">
        <v>6</v>
      </c>
      <c r="CH11" s="89"/>
      <c r="CI11" s="89"/>
      <c r="CJ11" s="89"/>
      <c r="CK11" s="89"/>
      <c r="CL11" s="89"/>
      <c r="CM11" s="89"/>
      <c r="CN11" s="89"/>
      <c r="CO11" s="89"/>
      <c r="CP11" s="89"/>
      <c r="CQ11" s="89"/>
      <c r="CR11" s="89"/>
      <c r="CS11" s="89"/>
      <c r="CT11" s="89"/>
      <c r="CU11" s="89"/>
      <c r="CV11" s="89"/>
      <c r="CW11" s="89"/>
      <c r="CX11" s="89"/>
      <c r="CY11" s="89"/>
      <c r="CZ11" s="89"/>
      <c r="DA11" s="89"/>
      <c r="DB11" s="89"/>
      <c r="DC11" s="89"/>
    </row>
    <row r="12" spans="1:109" x14ac:dyDescent="0.2">
      <c r="A12" s="1">
        <f t="shared" si="0"/>
        <v>11</v>
      </c>
      <c r="B12" t="s">
        <v>1</v>
      </c>
      <c r="C12" s="1">
        <v>0</v>
      </c>
      <c r="E12" s="89">
        <v>25</v>
      </c>
      <c r="F12" s="89">
        <v>31</v>
      </c>
      <c r="G12" s="89">
        <v>32</v>
      </c>
      <c r="H12" s="89">
        <v>22</v>
      </c>
      <c r="I12" s="89">
        <v>29</v>
      </c>
      <c r="J12" s="89">
        <v>24</v>
      </c>
      <c r="K12" s="89">
        <v>23</v>
      </c>
      <c r="L12" s="89">
        <v>24</v>
      </c>
      <c r="M12" s="89">
        <v>25</v>
      </c>
      <c r="N12" s="89">
        <v>25</v>
      </c>
      <c r="O12" s="89">
        <v>29</v>
      </c>
      <c r="P12" s="89">
        <v>27</v>
      </c>
      <c r="S12" s="89">
        <v>16</v>
      </c>
      <c r="T12" s="89">
        <v>19</v>
      </c>
      <c r="U12" s="89">
        <v>25</v>
      </c>
      <c r="V12" s="89">
        <v>22</v>
      </c>
      <c r="W12" s="89"/>
      <c r="Z12" s="89">
        <v>30</v>
      </c>
      <c r="AA12" s="89">
        <v>24</v>
      </c>
      <c r="AB12" s="89">
        <v>31</v>
      </c>
      <c r="AC12" s="89">
        <v>27</v>
      </c>
      <c r="AD12" s="89">
        <v>26</v>
      </c>
      <c r="AE12" s="89"/>
      <c r="AF12" s="89"/>
      <c r="AI12" s="89">
        <v>14</v>
      </c>
      <c r="AJ12" s="89">
        <v>15</v>
      </c>
      <c r="AK12" s="89">
        <v>16</v>
      </c>
      <c r="AL12" s="89">
        <v>20</v>
      </c>
      <c r="AM12" s="89">
        <v>19</v>
      </c>
      <c r="AN12" s="89">
        <v>17</v>
      </c>
      <c r="AO12" s="89">
        <v>34</v>
      </c>
      <c r="AQ12" s="89">
        <v>9</v>
      </c>
      <c r="AR12" s="89">
        <v>11</v>
      </c>
      <c r="AS12" s="89">
        <v>20</v>
      </c>
      <c r="AU12" s="89">
        <v>17</v>
      </c>
      <c r="AV12" s="89">
        <v>20</v>
      </c>
      <c r="AW12" s="89">
        <v>22</v>
      </c>
      <c r="AX12" s="89">
        <v>21</v>
      </c>
      <c r="AY12" s="89">
        <v>25</v>
      </c>
      <c r="AZ12" s="89">
        <v>15</v>
      </c>
      <c r="BA12" s="89">
        <v>16</v>
      </c>
      <c r="BB12" s="89">
        <v>21</v>
      </c>
      <c r="BC12" s="89">
        <v>20</v>
      </c>
      <c r="BD12" s="89">
        <v>28</v>
      </c>
      <c r="BE12" s="89">
        <v>25</v>
      </c>
      <c r="BF12" s="89">
        <v>33</v>
      </c>
      <c r="BG12" s="89">
        <v>0</v>
      </c>
      <c r="BH12" s="89">
        <v>0</v>
      </c>
      <c r="BJ12" s="89">
        <v>21</v>
      </c>
      <c r="BK12" s="89">
        <v>21</v>
      </c>
      <c r="BL12" s="89">
        <v>20</v>
      </c>
      <c r="BM12" s="89">
        <v>20</v>
      </c>
      <c r="BN12" s="89">
        <v>25</v>
      </c>
      <c r="BP12" s="89">
        <v>20</v>
      </c>
      <c r="BQ12" s="89">
        <v>19</v>
      </c>
      <c r="BR12" s="89">
        <v>19</v>
      </c>
      <c r="BS12" s="89">
        <v>22</v>
      </c>
      <c r="BT12" s="89">
        <v>11</v>
      </c>
      <c r="BU12" s="89">
        <v>16</v>
      </c>
      <c r="BV12" s="89">
        <v>17</v>
      </c>
      <c r="BW12" s="89">
        <v>21</v>
      </c>
      <c r="BX12" s="89">
        <v>23</v>
      </c>
      <c r="BY12" s="89">
        <v>19</v>
      </c>
      <c r="BZ12" s="89">
        <v>26</v>
      </c>
      <c r="CA12" s="89">
        <v>16</v>
      </c>
      <c r="CB12" s="89">
        <v>21</v>
      </c>
      <c r="CC12" s="89">
        <v>21</v>
      </c>
      <c r="CD12" s="89">
        <v>18</v>
      </c>
      <c r="CE12" s="89">
        <v>17</v>
      </c>
      <c r="CF12" s="89">
        <v>19</v>
      </c>
      <c r="CG12" s="89">
        <v>26</v>
      </c>
      <c r="CH12" s="89"/>
      <c r="CI12" s="89"/>
      <c r="CJ12" s="89"/>
      <c r="CK12" s="89"/>
      <c r="CL12" s="89"/>
      <c r="CM12" s="89"/>
      <c r="CN12" s="89"/>
      <c r="CO12" s="89"/>
      <c r="CP12" s="89"/>
      <c r="CQ12" s="89"/>
      <c r="CR12" s="89"/>
      <c r="CS12" s="89"/>
      <c r="CT12" s="89"/>
      <c r="CU12" s="89"/>
      <c r="CV12" s="89"/>
      <c r="CW12" s="89"/>
      <c r="CX12" s="89"/>
      <c r="CY12" s="89"/>
      <c r="CZ12" s="89"/>
      <c r="DA12" s="89"/>
      <c r="DB12" s="89"/>
      <c r="DC12" s="89"/>
    </row>
    <row r="13" spans="1:109" x14ac:dyDescent="0.2">
      <c r="A13" s="1">
        <f t="shared" si="0"/>
        <v>12</v>
      </c>
      <c r="B13" t="s">
        <v>15</v>
      </c>
      <c r="C13" s="1">
        <v>0</v>
      </c>
      <c r="E13" s="89">
        <v>21</v>
      </c>
      <c r="F13" s="89">
        <v>27</v>
      </c>
      <c r="G13" s="89">
        <v>28</v>
      </c>
      <c r="H13" s="89">
        <v>22</v>
      </c>
      <c r="I13" s="89">
        <v>29</v>
      </c>
      <c r="J13" s="89">
        <v>22</v>
      </c>
      <c r="K13" s="89">
        <v>22</v>
      </c>
      <c r="L13" s="89">
        <v>21</v>
      </c>
      <c r="M13" s="89">
        <v>22</v>
      </c>
      <c r="N13" s="89">
        <v>22</v>
      </c>
      <c r="O13" s="89">
        <v>26</v>
      </c>
      <c r="P13" s="89">
        <v>23</v>
      </c>
      <c r="S13" s="89">
        <v>14</v>
      </c>
      <c r="T13" s="89">
        <v>18</v>
      </c>
      <c r="U13" s="89">
        <v>24</v>
      </c>
      <c r="V13" s="89">
        <v>20</v>
      </c>
      <c r="W13" s="89"/>
      <c r="Z13" s="89">
        <v>26</v>
      </c>
      <c r="AA13" s="89">
        <v>24</v>
      </c>
      <c r="AB13" s="89">
        <v>27</v>
      </c>
      <c r="AC13" s="89">
        <v>24</v>
      </c>
      <c r="AD13" s="89">
        <v>25</v>
      </c>
      <c r="AE13" s="89"/>
      <c r="AF13" s="89"/>
      <c r="AI13" s="89">
        <v>14</v>
      </c>
      <c r="AJ13" s="89">
        <v>15</v>
      </c>
      <c r="AK13" s="89">
        <v>14</v>
      </c>
      <c r="AL13" s="89">
        <v>18</v>
      </c>
      <c r="AM13" s="89">
        <v>15</v>
      </c>
      <c r="AN13" s="89">
        <v>17</v>
      </c>
      <c r="AO13" s="89">
        <v>34</v>
      </c>
      <c r="AQ13" s="89">
        <v>9</v>
      </c>
      <c r="AR13" s="89">
        <v>11</v>
      </c>
      <c r="AS13" s="89">
        <v>18</v>
      </c>
      <c r="AU13" s="89">
        <v>16</v>
      </c>
      <c r="AV13" s="89">
        <v>18</v>
      </c>
      <c r="AW13" s="89">
        <v>20</v>
      </c>
      <c r="AX13" s="89">
        <v>19</v>
      </c>
      <c r="AY13" s="89">
        <v>22</v>
      </c>
      <c r="AZ13" s="89">
        <v>14</v>
      </c>
      <c r="BA13" s="89">
        <v>15</v>
      </c>
      <c r="BB13" s="89">
        <v>18</v>
      </c>
      <c r="BC13" s="89">
        <v>19</v>
      </c>
      <c r="BD13" s="89">
        <v>24</v>
      </c>
      <c r="BE13" s="89">
        <v>24</v>
      </c>
      <c r="BF13" s="89">
        <v>30</v>
      </c>
      <c r="BG13" s="89">
        <v>0</v>
      </c>
      <c r="BH13" s="89">
        <v>0</v>
      </c>
      <c r="BJ13" s="89">
        <v>19</v>
      </c>
      <c r="BK13" s="89">
        <v>18</v>
      </c>
      <c r="BL13" s="89">
        <v>19</v>
      </c>
      <c r="BM13" s="89">
        <v>19</v>
      </c>
      <c r="BN13" s="89">
        <v>23</v>
      </c>
      <c r="BP13" s="89">
        <v>19</v>
      </c>
      <c r="BQ13" s="89">
        <v>16</v>
      </c>
      <c r="BR13" s="89">
        <v>18</v>
      </c>
      <c r="BS13" s="89">
        <v>21</v>
      </c>
      <c r="BT13" s="89">
        <v>11</v>
      </c>
      <c r="BU13" s="89">
        <v>16</v>
      </c>
      <c r="BV13" s="89">
        <v>15</v>
      </c>
      <c r="BW13" s="89">
        <v>19</v>
      </c>
      <c r="BX13" s="89">
        <v>21</v>
      </c>
      <c r="BY13" s="89">
        <v>17</v>
      </c>
      <c r="BZ13" s="89">
        <v>24</v>
      </c>
      <c r="CA13" s="89">
        <v>13</v>
      </c>
      <c r="CB13" s="89">
        <v>20</v>
      </c>
      <c r="CC13" s="89">
        <v>20</v>
      </c>
      <c r="CD13" s="89">
        <v>16</v>
      </c>
      <c r="CE13" s="89">
        <v>16</v>
      </c>
      <c r="CF13" s="89">
        <v>18</v>
      </c>
      <c r="CG13" s="89">
        <v>22</v>
      </c>
      <c r="CH13" s="89"/>
      <c r="CI13" s="89"/>
      <c r="CJ13" s="89"/>
      <c r="CK13" s="89"/>
      <c r="CL13" s="89"/>
      <c r="CM13" s="89"/>
      <c r="CN13" s="89"/>
      <c r="CO13" s="89"/>
      <c r="CP13" s="89"/>
      <c r="CQ13" s="89"/>
      <c r="CR13" s="89"/>
      <c r="CS13" s="89"/>
      <c r="CT13" s="89"/>
      <c r="CU13" s="89"/>
      <c r="CV13" s="89"/>
      <c r="CW13" s="89"/>
      <c r="CX13" s="89"/>
      <c r="CY13" s="89"/>
      <c r="CZ13" s="89"/>
      <c r="DA13" s="89"/>
      <c r="DB13" s="89"/>
      <c r="DC13" s="89"/>
    </row>
    <row r="14" spans="1:109" x14ac:dyDescent="0.2">
      <c r="A14" s="1">
        <f t="shared" si="0"/>
        <v>13</v>
      </c>
      <c r="B14" t="s">
        <v>0</v>
      </c>
      <c r="C14" s="1">
        <v>0</v>
      </c>
      <c r="E14" s="89">
        <v>22</v>
      </c>
      <c r="F14" s="89">
        <v>27</v>
      </c>
      <c r="G14" s="89">
        <v>25</v>
      </c>
      <c r="H14" s="89">
        <v>25</v>
      </c>
      <c r="I14" s="89">
        <v>27</v>
      </c>
      <c r="J14" s="89">
        <v>23</v>
      </c>
      <c r="K14" s="89">
        <v>22</v>
      </c>
      <c r="L14" s="89">
        <v>26</v>
      </c>
      <c r="M14" s="89">
        <v>23</v>
      </c>
      <c r="N14" s="89">
        <v>23</v>
      </c>
      <c r="O14" s="89">
        <v>23</v>
      </c>
      <c r="P14" s="89">
        <v>24</v>
      </c>
      <c r="S14" s="89">
        <v>16</v>
      </c>
      <c r="T14" s="89">
        <v>19</v>
      </c>
      <c r="U14" s="89">
        <v>22</v>
      </c>
      <c r="V14" s="89">
        <v>24</v>
      </c>
      <c r="W14" s="89"/>
      <c r="Z14" s="89">
        <v>27</v>
      </c>
      <c r="AA14" s="89">
        <v>25</v>
      </c>
      <c r="AB14" s="89">
        <v>27</v>
      </c>
      <c r="AC14" s="89">
        <v>26</v>
      </c>
      <c r="AD14" s="89">
        <v>27</v>
      </c>
      <c r="AE14" s="89"/>
      <c r="AF14" s="89"/>
      <c r="AI14" s="89">
        <v>12</v>
      </c>
      <c r="AJ14" s="89">
        <v>16</v>
      </c>
      <c r="AK14" s="89">
        <v>12</v>
      </c>
      <c r="AL14" s="89">
        <v>19</v>
      </c>
      <c r="AM14" s="89">
        <v>13</v>
      </c>
      <c r="AN14" s="89">
        <v>16</v>
      </c>
      <c r="AO14" s="89">
        <v>33</v>
      </c>
      <c r="AQ14" s="89">
        <v>11</v>
      </c>
      <c r="AR14" s="89">
        <v>11</v>
      </c>
      <c r="AS14" s="89">
        <v>12</v>
      </c>
      <c r="AU14" s="89">
        <v>13</v>
      </c>
      <c r="AV14" s="89">
        <v>17</v>
      </c>
      <c r="AW14" s="89">
        <v>23</v>
      </c>
      <c r="AX14" s="89">
        <v>23</v>
      </c>
      <c r="AY14" s="89">
        <v>23</v>
      </c>
      <c r="AZ14" s="89">
        <v>15</v>
      </c>
      <c r="BA14" s="89">
        <v>20</v>
      </c>
      <c r="BB14" s="89">
        <v>18</v>
      </c>
      <c r="BC14" s="89">
        <v>20</v>
      </c>
      <c r="BD14" s="89">
        <v>21</v>
      </c>
      <c r="BE14" s="89">
        <v>25</v>
      </c>
      <c r="BF14" s="89">
        <v>31</v>
      </c>
      <c r="BG14" s="89">
        <v>0</v>
      </c>
      <c r="BH14" s="89">
        <v>0</v>
      </c>
      <c r="BJ14" s="89">
        <v>15</v>
      </c>
      <c r="BK14" s="89">
        <v>15</v>
      </c>
      <c r="BL14" s="89">
        <v>18</v>
      </c>
      <c r="BM14" s="89">
        <v>21</v>
      </c>
      <c r="BN14" s="89">
        <v>25</v>
      </c>
      <c r="BP14" s="89">
        <v>19</v>
      </c>
      <c r="BQ14" s="89">
        <v>14</v>
      </c>
      <c r="BR14" s="89">
        <v>17</v>
      </c>
      <c r="BS14" s="89">
        <v>21</v>
      </c>
      <c r="BT14" s="89">
        <v>15</v>
      </c>
      <c r="BU14" s="89">
        <v>21</v>
      </c>
      <c r="BV14" s="89">
        <v>16</v>
      </c>
      <c r="BW14" s="89">
        <v>20</v>
      </c>
      <c r="BX14" s="89">
        <v>24</v>
      </c>
      <c r="BY14" s="89">
        <v>19</v>
      </c>
      <c r="BZ14" s="89">
        <v>22</v>
      </c>
      <c r="CA14" s="89">
        <v>12</v>
      </c>
      <c r="CB14" s="89">
        <v>19</v>
      </c>
      <c r="CC14" s="89">
        <v>18</v>
      </c>
      <c r="CD14" s="89">
        <v>18</v>
      </c>
      <c r="CE14" s="89">
        <v>17</v>
      </c>
      <c r="CF14" s="89">
        <v>18</v>
      </c>
      <c r="CG14" s="89">
        <v>23</v>
      </c>
      <c r="CH14" s="89"/>
      <c r="CI14" s="89"/>
      <c r="CJ14" s="89"/>
      <c r="CK14" s="89"/>
      <c r="CL14" s="89"/>
      <c r="CM14" s="89"/>
      <c r="CN14" s="89"/>
      <c r="CO14" s="89"/>
      <c r="CP14" s="89"/>
      <c r="CQ14" s="89"/>
      <c r="CR14" s="89"/>
      <c r="CS14" s="89"/>
      <c r="CT14" s="89"/>
      <c r="CU14" s="89"/>
      <c r="CV14" s="89"/>
      <c r="CW14" s="89"/>
      <c r="CX14" s="89"/>
      <c r="CY14" s="89"/>
      <c r="CZ14" s="89"/>
      <c r="DA14" s="89"/>
      <c r="DB14" s="89"/>
      <c r="DC14" s="89"/>
    </row>
    <row r="15" spans="1:109" x14ac:dyDescent="0.2">
      <c r="A15" s="1">
        <f t="shared" si="0"/>
        <v>14</v>
      </c>
      <c r="B15" t="s">
        <v>16</v>
      </c>
      <c r="C15" s="1">
        <v>0</v>
      </c>
      <c r="E15" s="89">
        <v>22</v>
      </c>
      <c r="F15" s="89">
        <v>22</v>
      </c>
      <c r="G15" s="89">
        <v>22</v>
      </c>
      <c r="H15" s="89">
        <v>23</v>
      </c>
      <c r="I15" s="89">
        <v>26</v>
      </c>
      <c r="J15" s="89">
        <v>26</v>
      </c>
      <c r="K15" s="89">
        <v>26</v>
      </c>
      <c r="L15" s="89">
        <v>20</v>
      </c>
      <c r="M15" s="89">
        <v>25</v>
      </c>
      <c r="N15" s="89">
        <v>21</v>
      </c>
      <c r="O15" s="89">
        <v>27</v>
      </c>
      <c r="P15" s="89">
        <v>24</v>
      </c>
      <c r="S15" s="89">
        <v>14</v>
      </c>
      <c r="T15" s="89">
        <v>23</v>
      </c>
      <c r="U15" s="89">
        <v>26</v>
      </c>
      <c r="V15" s="89">
        <v>19</v>
      </c>
      <c r="W15" s="89"/>
      <c r="Z15" s="89">
        <v>25</v>
      </c>
      <c r="AA15" s="89">
        <v>24</v>
      </c>
      <c r="AB15" s="89">
        <v>27</v>
      </c>
      <c r="AC15" s="89">
        <v>25</v>
      </c>
      <c r="AD15" s="89">
        <v>27</v>
      </c>
      <c r="AE15" s="89"/>
      <c r="AF15" s="89"/>
      <c r="AI15" s="89">
        <v>10</v>
      </c>
      <c r="AJ15" s="89">
        <v>12</v>
      </c>
      <c r="AK15" s="89">
        <v>13</v>
      </c>
      <c r="AL15" s="89">
        <v>15</v>
      </c>
      <c r="AM15" s="89">
        <v>13</v>
      </c>
      <c r="AN15" s="89">
        <v>8</v>
      </c>
      <c r="AO15" s="89">
        <v>25</v>
      </c>
      <c r="AQ15" s="89">
        <v>11</v>
      </c>
      <c r="AR15" s="89">
        <v>11</v>
      </c>
      <c r="AS15" s="89">
        <v>12</v>
      </c>
      <c r="AU15" s="89">
        <v>9</v>
      </c>
      <c r="AV15" s="89">
        <v>11</v>
      </c>
      <c r="AW15" s="89">
        <v>14</v>
      </c>
      <c r="AX15" s="89">
        <v>18</v>
      </c>
      <c r="AY15" s="89">
        <v>23</v>
      </c>
      <c r="AZ15" s="89">
        <v>15</v>
      </c>
      <c r="BA15" s="89">
        <v>16</v>
      </c>
      <c r="BB15" s="89">
        <v>19</v>
      </c>
      <c r="BC15" s="89">
        <v>21</v>
      </c>
      <c r="BD15" s="89">
        <v>22</v>
      </c>
      <c r="BE15" s="89">
        <v>27</v>
      </c>
      <c r="BF15" s="89">
        <v>29</v>
      </c>
      <c r="BG15" s="89">
        <v>0</v>
      </c>
      <c r="BH15" s="89">
        <v>0</v>
      </c>
      <c r="BJ15" s="89">
        <v>11</v>
      </c>
      <c r="BK15" s="89">
        <v>11</v>
      </c>
      <c r="BL15" s="89">
        <v>12</v>
      </c>
      <c r="BM15" s="89">
        <v>17</v>
      </c>
      <c r="BN15" s="89">
        <v>22</v>
      </c>
      <c r="BP15" s="89">
        <v>11</v>
      </c>
      <c r="BQ15" s="89">
        <v>12</v>
      </c>
      <c r="BR15" s="89">
        <v>14</v>
      </c>
      <c r="BS15" s="89">
        <v>17</v>
      </c>
      <c r="BT15" s="89">
        <v>11</v>
      </c>
      <c r="BU15" s="89">
        <v>15</v>
      </c>
      <c r="BV15" s="89">
        <v>16</v>
      </c>
      <c r="BW15" s="89">
        <v>21</v>
      </c>
      <c r="BX15" s="89">
        <v>21</v>
      </c>
      <c r="BY15" s="89">
        <v>12</v>
      </c>
      <c r="BZ15" s="89">
        <v>29</v>
      </c>
      <c r="CA15" s="89">
        <v>10</v>
      </c>
      <c r="CB15" s="89">
        <v>21</v>
      </c>
      <c r="CC15" s="89">
        <v>26</v>
      </c>
      <c r="CD15" s="89">
        <v>13</v>
      </c>
      <c r="CE15" s="89">
        <v>14</v>
      </c>
      <c r="CF15" s="89">
        <v>19</v>
      </c>
      <c r="CG15" s="89">
        <v>22</v>
      </c>
      <c r="CH15" s="89"/>
      <c r="CI15" s="89"/>
      <c r="CJ15" s="89"/>
      <c r="CK15" s="89"/>
      <c r="CL15" s="89"/>
      <c r="CM15" s="89"/>
      <c r="CN15" s="89"/>
      <c r="CO15" s="89"/>
      <c r="CP15" s="89"/>
      <c r="CQ15" s="89"/>
      <c r="CR15" s="89"/>
      <c r="CS15" s="89"/>
      <c r="CT15" s="89"/>
      <c r="CU15" s="89"/>
      <c r="CV15" s="89"/>
      <c r="CW15" s="89"/>
      <c r="CX15" s="89"/>
      <c r="CY15" s="89"/>
      <c r="CZ15" s="89"/>
      <c r="DA15" s="89"/>
      <c r="DB15" s="89"/>
      <c r="DC15" s="89"/>
    </row>
    <row r="16" spans="1:109" ht="51" x14ac:dyDescent="0.2">
      <c r="A16" s="1">
        <f t="shared" si="0"/>
        <v>15</v>
      </c>
      <c r="B16" t="s">
        <v>27</v>
      </c>
      <c r="C16" s="1">
        <v>0</v>
      </c>
      <c r="E16" s="89" t="s">
        <v>32</v>
      </c>
      <c r="F16" s="89" t="s">
        <v>32</v>
      </c>
      <c r="G16" s="89" t="s">
        <v>32</v>
      </c>
      <c r="H16" s="89" t="s">
        <v>5509</v>
      </c>
      <c r="I16" s="89" t="s">
        <v>5238</v>
      </c>
      <c r="J16" s="89" t="s">
        <v>32</v>
      </c>
      <c r="K16" s="89" t="s">
        <v>32</v>
      </c>
      <c r="L16" s="89" t="s">
        <v>5527</v>
      </c>
      <c r="M16" s="89" t="s">
        <v>32</v>
      </c>
      <c r="N16" s="89" t="s">
        <v>32</v>
      </c>
      <c r="O16" s="89" t="s">
        <v>32</v>
      </c>
      <c r="P16" s="89" t="s">
        <v>32</v>
      </c>
      <c r="S16" s="89" t="s">
        <v>32</v>
      </c>
      <c r="T16" s="89" t="s">
        <v>37</v>
      </c>
      <c r="U16" s="89" t="s">
        <v>32</v>
      </c>
      <c r="V16" s="89" t="s">
        <v>32</v>
      </c>
      <c r="W16" s="89"/>
      <c r="Z16" s="89" t="s">
        <v>32</v>
      </c>
      <c r="AA16" s="89" t="s">
        <v>32</v>
      </c>
      <c r="AB16" s="89" t="s">
        <v>5410</v>
      </c>
      <c r="AC16" s="89" t="s">
        <v>32</v>
      </c>
      <c r="AD16" s="177" t="s">
        <v>5388</v>
      </c>
      <c r="AE16" s="89"/>
      <c r="AF16" s="89"/>
      <c r="AI16" s="177" t="s">
        <v>32</v>
      </c>
      <c r="AJ16" s="177" t="s">
        <v>32</v>
      </c>
      <c r="AK16" s="177" t="s">
        <v>29</v>
      </c>
      <c r="AL16" s="177" t="s">
        <v>29</v>
      </c>
      <c r="AM16" s="177" t="s">
        <v>5242</v>
      </c>
      <c r="AN16" s="177" t="s">
        <v>5538</v>
      </c>
      <c r="AO16" s="177" t="s">
        <v>5258</v>
      </c>
      <c r="AQ16" s="177" t="s">
        <v>5158</v>
      </c>
      <c r="AR16" s="177" t="s">
        <v>5158</v>
      </c>
      <c r="AS16" s="177" t="s">
        <v>5162</v>
      </c>
      <c r="AU16" s="177" t="s">
        <v>32</v>
      </c>
      <c r="AV16" s="177" t="s">
        <v>32</v>
      </c>
      <c r="AW16" s="177" t="s">
        <v>32</v>
      </c>
      <c r="AX16" s="177" t="s">
        <v>32</v>
      </c>
      <c r="AY16" s="177" t="s">
        <v>32</v>
      </c>
      <c r="AZ16" s="177" t="s">
        <v>32</v>
      </c>
      <c r="BA16" s="177" t="s">
        <v>37</v>
      </c>
      <c r="BB16" s="177" t="s">
        <v>32</v>
      </c>
      <c r="BC16" s="177" t="s">
        <v>32</v>
      </c>
      <c r="BD16" s="177" t="s">
        <v>37</v>
      </c>
      <c r="BE16" s="177" t="s">
        <v>37</v>
      </c>
      <c r="BF16" s="177" t="s">
        <v>37</v>
      </c>
      <c r="BG16" s="177" t="s">
        <v>29</v>
      </c>
      <c r="BH16" s="177" t="s">
        <v>29</v>
      </c>
      <c r="BJ16" s="177" t="s">
        <v>32</v>
      </c>
      <c r="BK16" s="177" t="s">
        <v>32</v>
      </c>
      <c r="BL16" s="177" t="s">
        <v>32</v>
      </c>
      <c r="BM16" s="177" t="s">
        <v>32</v>
      </c>
      <c r="BN16" s="177" t="s">
        <v>32</v>
      </c>
      <c r="BP16" s="89" t="s">
        <v>32</v>
      </c>
      <c r="BQ16" s="89" t="s">
        <v>32</v>
      </c>
      <c r="BR16" s="177" t="s">
        <v>29</v>
      </c>
      <c r="BS16" s="177" t="s">
        <v>29</v>
      </c>
      <c r="BT16" s="177" t="s">
        <v>32</v>
      </c>
      <c r="BU16" s="177" t="s">
        <v>32</v>
      </c>
      <c r="BV16" s="89" t="s">
        <v>32</v>
      </c>
      <c r="BW16" s="89" t="s">
        <v>32</v>
      </c>
      <c r="BX16" s="89" t="s">
        <v>32</v>
      </c>
      <c r="BY16" s="89" t="s">
        <v>32</v>
      </c>
      <c r="BZ16" s="89" t="s">
        <v>32</v>
      </c>
      <c r="CA16" s="89" t="s">
        <v>32</v>
      </c>
      <c r="CB16" s="89" t="s">
        <v>32</v>
      </c>
      <c r="CC16" s="89" t="s">
        <v>32</v>
      </c>
      <c r="CD16" s="89" t="s">
        <v>32</v>
      </c>
      <c r="CE16" s="89" t="s">
        <v>32</v>
      </c>
      <c r="CF16" s="89" t="s">
        <v>32</v>
      </c>
      <c r="CG16" s="89" t="s">
        <v>32</v>
      </c>
      <c r="CH16" s="89"/>
      <c r="CI16" s="89"/>
      <c r="CJ16" s="89"/>
      <c r="CK16" s="89"/>
      <c r="CL16" s="89"/>
      <c r="CM16" s="89"/>
      <c r="CN16" s="89"/>
      <c r="CO16" s="89"/>
      <c r="CP16" s="89"/>
      <c r="CQ16" s="89"/>
      <c r="CR16" s="89"/>
      <c r="CS16" s="89"/>
      <c r="CT16" s="89"/>
      <c r="CU16" s="89"/>
      <c r="CV16" s="89"/>
      <c r="CW16" s="89"/>
      <c r="CX16" s="89"/>
      <c r="CY16" s="89"/>
      <c r="CZ16" s="89"/>
      <c r="DA16" s="89"/>
      <c r="DB16" s="89"/>
      <c r="DC16" s="89"/>
    </row>
    <row r="17" spans="1:107" x14ac:dyDescent="0.2">
      <c r="A17" s="1">
        <f t="shared" si="0"/>
        <v>16</v>
      </c>
      <c r="B17" t="s">
        <v>4</v>
      </c>
      <c r="C17" s="1">
        <v>0</v>
      </c>
      <c r="E17" s="89">
        <v>113</v>
      </c>
      <c r="F17" s="89">
        <v>98</v>
      </c>
      <c r="G17" s="89">
        <v>122</v>
      </c>
      <c r="H17" s="89">
        <v>146</v>
      </c>
      <c r="I17" s="89">
        <v>152</v>
      </c>
      <c r="J17" s="89">
        <v>118</v>
      </c>
      <c r="K17" s="89">
        <v>110</v>
      </c>
      <c r="L17" s="89">
        <v>126</v>
      </c>
      <c r="M17" s="89">
        <v>100</v>
      </c>
      <c r="N17" s="89">
        <v>100</v>
      </c>
      <c r="O17" s="89">
        <v>130</v>
      </c>
      <c r="P17" s="89">
        <v>129</v>
      </c>
      <c r="S17" s="89">
        <v>41</v>
      </c>
      <c r="T17" s="89">
        <v>69</v>
      </c>
      <c r="U17" s="89">
        <v>76</v>
      </c>
      <c r="V17" s="89">
        <v>117</v>
      </c>
      <c r="W17" s="89"/>
      <c r="Z17" s="89">
        <v>89</v>
      </c>
      <c r="AA17" s="89">
        <v>130</v>
      </c>
      <c r="AB17" s="89">
        <v>150</v>
      </c>
      <c r="AC17" s="89">
        <v>143</v>
      </c>
      <c r="AD17" s="89">
        <v>164</v>
      </c>
      <c r="AE17" s="89"/>
      <c r="AF17" s="89"/>
      <c r="AI17" s="89">
        <v>18</v>
      </c>
      <c r="AJ17" s="89">
        <v>52</v>
      </c>
      <c r="AK17" s="89">
        <v>17</v>
      </c>
      <c r="AL17" s="89">
        <v>47</v>
      </c>
      <c r="AM17" s="89">
        <v>60</v>
      </c>
      <c r="AN17" s="89">
        <v>138</v>
      </c>
      <c r="AO17" s="89">
        <v>187</v>
      </c>
      <c r="AQ17" s="89">
        <v>10</v>
      </c>
      <c r="AR17" s="89">
        <v>10</v>
      </c>
      <c r="AS17" s="89">
        <v>30</v>
      </c>
      <c r="AU17" s="89">
        <v>25</v>
      </c>
      <c r="AV17" s="89">
        <v>45</v>
      </c>
      <c r="AW17" s="89">
        <v>81</v>
      </c>
      <c r="AX17" s="89">
        <v>91</v>
      </c>
      <c r="AY17" s="89">
        <v>85</v>
      </c>
      <c r="AZ17" s="89">
        <v>45</v>
      </c>
      <c r="BA17" s="89">
        <v>49</v>
      </c>
      <c r="BB17" s="89">
        <v>56</v>
      </c>
      <c r="BC17" s="89">
        <v>77</v>
      </c>
      <c r="BD17" s="89">
        <v>77</v>
      </c>
      <c r="BE17" s="89">
        <v>120</v>
      </c>
      <c r="BF17" s="89">
        <v>111</v>
      </c>
      <c r="BG17" s="89">
        <v>0</v>
      </c>
      <c r="BH17" s="89">
        <v>0</v>
      </c>
      <c r="BJ17" s="89">
        <v>39</v>
      </c>
      <c r="BK17" s="89">
        <v>45</v>
      </c>
      <c r="BL17" s="89">
        <v>61</v>
      </c>
      <c r="BM17" s="89">
        <v>69</v>
      </c>
      <c r="BN17" s="89">
        <v>103</v>
      </c>
      <c r="BP17" s="89">
        <v>38</v>
      </c>
      <c r="BQ17" s="89">
        <v>30</v>
      </c>
      <c r="BR17" s="89">
        <v>38</v>
      </c>
      <c r="BS17" s="89">
        <v>54</v>
      </c>
      <c r="BT17" s="89">
        <v>51</v>
      </c>
      <c r="BU17" s="89">
        <v>75</v>
      </c>
      <c r="BV17" s="89">
        <v>40</v>
      </c>
      <c r="BW17" s="89">
        <v>65</v>
      </c>
      <c r="BX17" s="89">
        <v>87</v>
      </c>
      <c r="BY17" s="89">
        <v>70</v>
      </c>
      <c r="BZ17" s="89">
        <v>72</v>
      </c>
      <c r="CA17" s="89">
        <v>81</v>
      </c>
      <c r="CB17" s="89">
        <v>54</v>
      </c>
      <c r="CC17" s="89">
        <v>48</v>
      </c>
      <c r="CD17" s="89">
        <v>81</v>
      </c>
      <c r="CE17" s="89">
        <v>36</v>
      </c>
      <c r="CF17" s="89">
        <v>65</v>
      </c>
      <c r="CG17" s="89">
        <v>97</v>
      </c>
      <c r="CH17" s="89"/>
      <c r="CI17" s="89"/>
      <c r="CJ17" s="89"/>
      <c r="CK17" s="89"/>
      <c r="CL17" s="89"/>
      <c r="CM17" s="89"/>
      <c r="CN17" s="89"/>
      <c r="CO17" s="89"/>
      <c r="CP17" s="89"/>
      <c r="CQ17" s="89"/>
      <c r="CR17" s="89"/>
      <c r="CS17" s="89"/>
      <c r="CT17" s="89"/>
      <c r="CU17" s="89"/>
      <c r="CV17" s="89"/>
      <c r="CW17" s="89"/>
      <c r="CX17" s="89"/>
      <c r="CY17" s="89"/>
      <c r="CZ17" s="89"/>
      <c r="DA17" s="89"/>
      <c r="DB17" s="89"/>
      <c r="DC17" s="89"/>
    </row>
    <row r="18" spans="1:107" x14ac:dyDescent="0.2">
      <c r="A18" s="1">
        <f t="shared" si="0"/>
        <v>17</v>
      </c>
      <c r="B18" t="s">
        <v>3</v>
      </c>
      <c r="C18" s="1">
        <v>0</v>
      </c>
      <c r="E18" s="89">
        <v>22</v>
      </c>
      <c r="F18" s="89">
        <v>27</v>
      </c>
      <c r="G18" s="89">
        <v>25</v>
      </c>
      <c r="H18" s="89">
        <v>25</v>
      </c>
      <c r="I18" s="89">
        <v>27</v>
      </c>
      <c r="J18" s="89">
        <v>26</v>
      </c>
      <c r="K18" s="89">
        <v>22</v>
      </c>
      <c r="L18" s="89">
        <v>26</v>
      </c>
      <c r="M18" s="89">
        <v>23</v>
      </c>
      <c r="N18" s="89">
        <v>23</v>
      </c>
      <c r="O18" s="89">
        <v>23</v>
      </c>
      <c r="P18" s="89">
        <v>24</v>
      </c>
      <c r="S18" s="89">
        <v>16</v>
      </c>
      <c r="T18" s="89">
        <v>19</v>
      </c>
      <c r="U18" s="89">
        <v>22</v>
      </c>
      <c r="V18" s="89">
        <v>29</v>
      </c>
      <c r="W18" s="89"/>
      <c r="Z18" s="89">
        <v>27</v>
      </c>
      <c r="AA18" s="89">
        <v>24</v>
      </c>
      <c r="AB18" s="89">
        <v>27</v>
      </c>
      <c r="AC18" s="89">
        <v>26</v>
      </c>
      <c r="AD18" s="89">
        <v>27</v>
      </c>
      <c r="AE18" s="89"/>
      <c r="AF18" s="89"/>
      <c r="AI18" s="89">
        <v>12</v>
      </c>
      <c r="AJ18" s="89">
        <v>21</v>
      </c>
      <c r="AK18" s="89">
        <v>12</v>
      </c>
      <c r="AL18" s="89">
        <v>24</v>
      </c>
      <c r="AM18" s="89">
        <v>13</v>
      </c>
      <c r="AN18" s="89">
        <v>36</v>
      </c>
      <c r="AO18" s="89">
        <v>43</v>
      </c>
      <c r="AQ18" s="89">
        <v>11</v>
      </c>
      <c r="AR18" s="89">
        <v>11</v>
      </c>
      <c r="AS18" s="89">
        <v>12</v>
      </c>
      <c r="AU18" s="89">
        <v>13</v>
      </c>
      <c r="AV18" s="89">
        <v>17</v>
      </c>
      <c r="AW18" s="89">
        <v>23</v>
      </c>
      <c r="AX18" s="89">
        <v>28</v>
      </c>
      <c r="AY18" s="89">
        <v>23</v>
      </c>
      <c r="AZ18" s="89">
        <v>15</v>
      </c>
      <c r="BA18" s="89">
        <v>20</v>
      </c>
      <c r="BB18" s="89">
        <v>18</v>
      </c>
      <c r="BC18" s="89">
        <v>20</v>
      </c>
      <c r="BD18" s="89">
        <v>21</v>
      </c>
      <c r="BE18" s="89">
        <v>30</v>
      </c>
      <c r="BF18" s="89">
        <v>31</v>
      </c>
      <c r="BG18" s="89">
        <v>0</v>
      </c>
      <c r="BH18" s="89">
        <v>0</v>
      </c>
      <c r="BJ18" s="89">
        <v>15</v>
      </c>
      <c r="BK18" s="89">
        <v>15</v>
      </c>
      <c r="BL18" s="89">
        <v>18</v>
      </c>
      <c r="BM18" s="89">
        <v>21</v>
      </c>
      <c r="BN18" s="89">
        <v>25</v>
      </c>
      <c r="BP18" s="89">
        <v>19</v>
      </c>
      <c r="BQ18" s="89">
        <v>14</v>
      </c>
      <c r="BR18" s="89">
        <v>17</v>
      </c>
      <c r="BS18" s="89">
        <v>26</v>
      </c>
      <c r="BT18" s="89">
        <v>20</v>
      </c>
      <c r="BU18" s="89">
        <v>26</v>
      </c>
      <c r="BV18" s="89">
        <v>16</v>
      </c>
      <c r="BW18" s="89">
        <v>20</v>
      </c>
      <c r="BX18" s="89">
        <v>29</v>
      </c>
      <c r="BY18" s="89">
        <v>24</v>
      </c>
      <c r="BZ18" s="89">
        <v>29</v>
      </c>
      <c r="CA18" s="89">
        <v>12</v>
      </c>
      <c r="CB18" s="89">
        <v>19</v>
      </c>
      <c r="CC18" s="89">
        <v>18</v>
      </c>
      <c r="CD18" s="89">
        <v>18</v>
      </c>
      <c r="CE18" s="89">
        <v>17</v>
      </c>
      <c r="CF18" s="89">
        <v>18</v>
      </c>
      <c r="CG18" s="89">
        <v>23</v>
      </c>
      <c r="CH18" s="89"/>
      <c r="CI18" s="89"/>
      <c r="CJ18" s="89"/>
      <c r="CK18" s="89"/>
      <c r="CL18" s="89"/>
      <c r="CM18" s="89"/>
      <c r="CN18" s="89"/>
      <c r="CO18" s="89"/>
      <c r="CP18" s="89"/>
      <c r="CQ18" s="89"/>
      <c r="CR18" s="89"/>
      <c r="CS18" s="89"/>
      <c r="CT18" s="89"/>
      <c r="CU18" s="89"/>
      <c r="CV18" s="89"/>
      <c r="CW18" s="89"/>
      <c r="CX18" s="89"/>
      <c r="CY18" s="89"/>
      <c r="CZ18" s="89"/>
      <c r="DA18" s="89"/>
      <c r="DB18" s="89"/>
      <c r="DC18" s="89"/>
    </row>
    <row r="19" spans="1:107" ht="38.25" x14ac:dyDescent="0.2">
      <c r="A19" s="1">
        <f t="shared" si="0"/>
        <v>18</v>
      </c>
      <c r="B19" t="s">
        <v>4703</v>
      </c>
      <c r="C19" s="1">
        <v>0</v>
      </c>
      <c r="E19" s="90" t="s">
        <v>4864</v>
      </c>
      <c r="F19" s="90" t="s">
        <v>4690</v>
      </c>
      <c r="G19" s="90" t="s">
        <v>4896</v>
      </c>
      <c r="H19" s="90" t="s">
        <v>4920</v>
      </c>
      <c r="I19" s="90" t="s">
        <v>5007</v>
      </c>
      <c r="J19" s="90" t="s">
        <v>5017</v>
      </c>
      <c r="K19" s="90" t="s">
        <v>67</v>
      </c>
      <c r="L19" s="90" t="s">
        <v>5031</v>
      </c>
      <c r="M19" s="90" t="s">
        <v>5047</v>
      </c>
      <c r="N19" s="90" t="s">
        <v>5056</v>
      </c>
      <c r="O19" s="90" t="s">
        <v>5037</v>
      </c>
      <c r="P19" s="90" t="s">
        <v>67</v>
      </c>
      <c r="S19" s="124" t="s">
        <v>5136</v>
      </c>
      <c r="T19" s="124" t="s">
        <v>4864</v>
      </c>
      <c r="U19" s="124" t="s">
        <v>5342</v>
      </c>
      <c r="V19" s="124" t="s">
        <v>5454</v>
      </c>
      <c r="W19" s="124"/>
      <c r="Z19" s="90" t="s">
        <v>5116</v>
      </c>
      <c r="AA19" s="90" t="s">
        <v>5037</v>
      </c>
      <c r="AB19" s="90" t="s">
        <v>5411</v>
      </c>
      <c r="AC19" s="90" t="s">
        <v>5352</v>
      </c>
      <c r="AD19" s="90" t="s">
        <v>5384</v>
      </c>
      <c r="AE19" s="90"/>
      <c r="AF19" s="90"/>
      <c r="AI19" s="124" t="s">
        <v>5146</v>
      </c>
      <c r="AJ19" s="124" t="s">
        <v>5146</v>
      </c>
      <c r="AK19" s="124" t="s">
        <v>5146</v>
      </c>
      <c r="AL19" s="124" t="s">
        <v>5151</v>
      </c>
      <c r="AM19" s="124" t="s">
        <v>5243</v>
      </c>
      <c r="AN19" s="124" t="s">
        <v>5243</v>
      </c>
      <c r="AO19" s="124" t="s">
        <v>5254</v>
      </c>
      <c r="AQ19" s="124" t="s">
        <v>5163</v>
      </c>
      <c r="AR19" s="90"/>
      <c r="AS19" s="124" t="s">
        <v>5178</v>
      </c>
      <c r="AU19" s="124" t="s">
        <v>5285</v>
      </c>
      <c r="AV19" s="124" t="s">
        <v>5297</v>
      </c>
      <c r="AW19" s="124" t="s">
        <v>5297</v>
      </c>
      <c r="AX19" s="124" t="s">
        <v>67</v>
      </c>
      <c r="AY19" s="124" t="s">
        <v>5306</v>
      </c>
      <c r="AZ19" s="90"/>
      <c r="BA19" s="90"/>
      <c r="BB19" s="90"/>
      <c r="BC19" s="124" t="s">
        <v>5342</v>
      </c>
      <c r="BD19" s="90"/>
      <c r="BE19" s="90"/>
      <c r="BF19" s="90"/>
      <c r="BG19" s="90"/>
      <c r="BH19" s="90"/>
      <c r="BJ19" s="90"/>
      <c r="BK19" s="90"/>
      <c r="BL19" s="90"/>
      <c r="BM19" s="90"/>
      <c r="BN19" s="90"/>
      <c r="BP19" s="90" t="s">
        <v>5088</v>
      </c>
      <c r="BQ19" s="90" t="s">
        <v>5096</v>
      </c>
      <c r="BR19" s="90"/>
      <c r="BS19" s="90"/>
      <c r="BT19" s="90"/>
      <c r="BU19" s="90"/>
      <c r="BV19" s="90" t="s">
        <v>67</v>
      </c>
      <c r="BW19" s="90" t="s">
        <v>67</v>
      </c>
      <c r="BX19" s="90" t="s">
        <v>5384</v>
      </c>
      <c r="BY19" s="90" t="s">
        <v>5432</v>
      </c>
      <c r="BZ19" s="90" t="s">
        <v>5116</v>
      </c>
      <c r="CA19" s="90" t="s">
        <v>5037</v>
      </c>
      <c r="CB19" s="90" t="s">
        <v>5116</v>
      </c>
      <c r="CC19" s="90" t="s">
        <v>5116</v>
      </c>
      <c r="CD19" s="90" t="s">
        <v>5266</v>
      </c>
      <c r="CE19" s="90" t="s">
        <v>67</v>
      </c>
      <c r="CF19" s="90" t="s">
        <v>67</v>
      </c>
      <c r="CG19" s="90" t="s">
        <v>5566</v>
      </c>
      <c r="CH19" s="90"/>
      <c r="CI19" s="90"/>
      <c r="CJ19" s="90"/>
      <c r="CK19" s="90"/>
      <c r="CL19" s="90"/>
      <c r="CM19" s="90"/>
      <c r="CN19" s="90"/>
      <c r="CO19" s="90"/>
      <c r="CP19" s="90"/>
      <c r="CQ19" s="90"/>
      <c r="CR19" s="90"/>
      <c r="CS19" s="90"/>
      <c r="CT19" s="90"/>
      <c r="CU19" s="90"/>
      <c r="CV19" s="90"/>
      <c r="CW19" s="90"/>
      <c r="CX19" s="90"/>
      <c r="CY19" s="90"/>
      <c r="CZ19" s="90"/>
      <c r="DA19" s="90"/>
      <c r="DB19" s="90"/>
      <c r="DC19" s="90"/>
    </row>
    <row r="20" spans="1:107" x14ac:dyDescent="0.2">
      <c r="A20" s="1">
        <f t="shared" si="0"/>
        <v>19</v>
      </c>
      <c r="B20" t="s">
        <v>4704</v>
      </c>
      <c r="C20" s="1">
        <v>0</v>
      </c>
      <c r="E20" s="90" t="s">
        <v>5</v>
      </c>
      <c r="F20" s="90" t="s">
        <v>6</v>
      </c>
      <c r="G20" s="90" t="s">
        <v>6</v>
      </c>
      <c r="H20" s="90" t="s">
        <v>5</v>
      </c>
      <c r="I20" s="90" t="s">
        <v>5</v>
      </c>
      <c r="J20" s="90" t="s">
        <v>5</v>
      </c>
      <c r="K20" s="90" t="s">
        <v>5</v>
      </c>
      <c r="L20" s="90" t="s">
        <v>6</v>
      </c>
      <c r="M20" s="90" t="s">
        <v>5</v>
      </c>
      <c r="N20" s="90" t="s">
        <v>6</v>
      </c>
      <c r="O20" s="90" t="s">
        <v>5</v>
      </c>
      <c r="P20" s="90" t="s">
        <v>5</v>
      </c>
      <c r="S20" s="90"/>
      <c r="T20" s="90"/>
      <c r="U20" s="90" t="s">
        <v>5</v>
      </c>
      <c r="V20" s="90" t="s">
        <v>5</v>
      </c>
      <c r="W20" s="90"/>
      <c r="Z20" s="90" t="s">
        <v>6</v>
      </c>
      <c r="AA20" s="90" t="s">
        <v>5</v>
      </c>
      <c r="AB20" s="90" t="s">
        <v>5</v>
      </c>
      <c r="AC20" s="90" t="s">
        <v>5</v>
      </c>
      <c r="AD20" s="90" t="s">
        <v>5</v>
      </c>
      <c r="AE20" s="90"/>
      <c r="AF20" s="90"/>
      <c r="AI20" s="124" t="s">
        <v>5141</v>
      </c>
      <c r="AJ20" s="124" t="s">
        <v>5141</v>
      </c>
      <c r="AK20" s="124" t="s">
        <v>5141</v>
      </c>
      <c r="AL20" s="124" t="s">
        <v>5141</v>
      </c>
      <c r="AM20" s="124" t="s">
        <v>5141</v>
      </c>
      <c r="AN20" s="124" t="s">
        <v>5141</v>
      </c>
      <c r="AO20" s="124" t="s">
        <v>5141</v>
      </c>
      <c r="AQ20" s="124" t="s">
        <v>5141</v>
      </c>
      <c r="AR20" s="90"/>
      <c r="AS20" s="124" t="s">
        <v>5166</v>
      </c>
      <c r="AU20" s="124" t="s">
        <v>5166</v>
      </c>
      <c r="AV20" s="124" t="s">
        <v>5166</v>
      </c>
      <c r="AW20" s="124" t="s">
        <v>5166</v>
      </c>
      <c r="AX20" s="124" t="s">
        <v>5</v>
      </c>
      <c r="AY20" s="124" t="s">
        <v>5166</v>
      </c>
      <c r="AZ20" s="90"/>
      <c r="BA20" s="90"/>
      <c r="BB20" s="90"/>
      <c r="BC20" s="124" t="s">
        <v>5141</v>
      </c>
      <c r="BD20" s="90"/>
      <c r="BE20" s="90"/>
      <c r="BF20" s="90"/>
      <c r="BG20" s="90"/>
      <c r="BH20" s="90"/>
      <c r="BJ20" s="90"/>
      <c r="BK20" s="90"/>
      <c r="BL20" s="90"/>
      <c r="BM20" s="90"/>
      <c r="BN20" s="90"/>
      <c r="BP20" s="90" t="s">
        <v>5</v>
      </c>
      <c r="BQ20" s="90" t="s">
        <v>6</v>
      </c>
      <c r="BR20" s="90"/>
      <c r="BS20" s="90"/>
      <c r="BT20" s="90"/>
      <c r="BU20" s="90"/>
      <c r="BV20" s="90" t="s">
        <v>5</v>
      </c>
      <c r="BW20" s="90" t="s">
        <v>5</v>
      </c>
      <c r="BX20" s="90" t="s">
        <v>5</v>
      </c>
      <c r="BY20" s="90" t="s">
        <v>5</v>
      </c>
      <c r="BZ20" s="90" t="s">
        <v>6</v>
      </c>
      <c r="CA20" s="90" t="s">
        <v>5</v>
      </c>
      <c r="CB20" s="90" t="s">
        <v>6</v>
      </c>
      <c r="CC20" s="90" t="s">
        <v>6</v>
      </c>
      <c r="CD20" s="90" t="s">
        <v>5</v>
      </c>
      <c r="CE20" s="90" t="s">
        <v>5</v>
      </c>
      <c r="CF20" s="90" t="s">
        <v>5</v>
      </c>
      <c r="CG20" s="90" t="s">
        <v>5</v>
      </c>
      <c r="CH20" s="90"/>
      <c r="CI20" s="90"/>
      <c r="CJ20" s="90"/>
      <c r="CK20" s="90"/>
      <c r="CL20" s="90"/>
      <c r="CM20" s="90"/>
      <c r="CN20" s="90"/>
      <c r="CO20" s="90"/>
      <c r="CP20" s="90"/>
      <c r="CQ20" s="90"/>
      <c r="CR20" s="90"/>
      <c r="CS20" s="90"/>
      <c r="CT20" s="90"/>
      <c r="CU20" s="90"/>
      <c r="CV20" s="90"/>
      <c r="CW20" s="90"/>
      <c r="CX20" s="90"/>
      <c r="CY20" s="90"/>
      <c r="CZ20" s="90"/>
      <c r="DA20" s="90"/>
      <c r="DB20" s="90"/>
      <c r="DC20" s="90"/>
    </row>
    <row r="21" spans="1:107" x14ac:dyDescent="0.2">
      <c r="A21" s="1">
        <f t="shared" si="0"/>
        <v>20</v>
      </c>
      <c r="B21" t="s">
        <v>4705</v>
      </c>
      <c r="C21" s="1">
        <v>0</v>
      </c>
      <c r="E21" s="90">
        <v>0</v>
      </c>
      <c r="F21" s="90">
        <v>50</v>
      </c>
      <c r="G21" s="90">
        <v>20</v>
      </c>
      <c r="H21" s="90">
        <v>0</v>
      </c>
      <c r="I21" s="90">
        <v>0</v>
      </c>
      <c r="J21" s="90">
        <v>0</v>
      </c>
      <c r="K21" s="90">
        <v>0</v>
      </c>
      <c r="L21" s="90">
        <v>40</v>
      </c>
      <c r="M21" s="90">
        <v>0</v>
      </c>
      <c r="N21" s="90">
        <v>10</v>
      </c>
      <c r="O21" s="90">
        <v>0</v>
      </c>
      <c r="P21" s="90">
        <v>0</v>
      </c>
      <c r="S21" s="90"/>
      <c r="T21" s="90"/>
      <c r="U21" s="90">
        <v>0</v>
      </c>
      <c r="V21" s="90">
        <v>0</v>
      </c>
      <c r="W21" s="90"/>
      <c r="Z21" s="90">
        <v>6</v>
      </c>
      <c r="AA21" s="90">
        <v>0</v>
      </c>
      <c r="AB21" s="90">
        <v>0</v>
      </c>
      <c r="AC21" s="90">
        <v>0</v>
      </c>
      <c r="AD21" s="90">
        <v>0</v>
      </c>
      <c r="AE21" s="90"/>
      <c r="AF21" s="90"/>
      <c r="AI21" s="90"/>
      <c r="AJ21" s="90"/>
      <c r="AK21" s="90"/>
      <c r="AL21" s="90"/>
      <c r="AM21" s="90">
        <v>0</v>
      </c>
      <c r="AN21" s="90">
        <v>0</v>
      </c>
      <c r="AO21" s="90">
        <v>0</v>
      </c>
      <c r="AQ21" s="90"/>
      <c r="AR21" s="90"/>
      <c r="AS21" s="90">
        <v>50</v>
      </c>
      <c r="AU21" s="90">
        <v>50</v>
      </c>
      <c r="AV21" s="90">
        <v>50</v>
      </c>
      <c r="AW21" s="90">
        <v>50</v>
      </c>
      <c r="AX21" s="90">
        <v>0</v>
      </c>
      <c r="AY21" s="90">
        <v>20</v>
      </c>
      <c r="AZ21" s="90"/>
      <c r="BA21" s="90"/>
      <c r="BB21" s="90"/>
      <c r="BC21" s="90">
        <v>0</v>
      </c>
      <c r="BD21" s="90"/>
      <c r="BE21" s="90"/>
      <c r="BF21" s="90"/>
      <c r="BG21" s="90"/>
      <c r="BH21" s="90"/>
      <c r="BJ21" s="90"/>
      <c r="BK21" s="90"/>
      <c r="BL21" s="90"/>
      <c r="BM21" s="90"/>
      <c r="BN21" s="90"/>
      <c r="BP21" s="90">
        <v>0</v>
      </c>
      <c r="BQ21" s="90">
        <v>100</v>
      </c>
      <c r="BR21" s="90"/>
      <c r="BS21" s="90"/>
      <c r="BT21" s="90"/>
      <c r="BU21" s="90"/>
      <c r="BV21" s="90">
        <v>0</v>
      </c>
      <c r="BW21" s="90">
        <v>0</v>
      </c>
      <c r="BX21" s="90">
        <v>0</v>
      </c>
      <c r="BY21" s="90">
        <v>0</v>
      </c>
      <c r="BZ21" s="90">
        <v>6</v>
      </c>
      <c r="CA21" s="90">
        <v>0</v>
      </c>
      <c r="CB21" s="90">
        <v>6</v>
      </c>
      <c r="CC21" s="90">
        <v>6</v>
      </c>
      <c r="CD21" s="90">
        <v>0</v>
      </c>
      <c r="CE21" s="90">
        <v>0</v>
      </c>
      <c r="CF21" s="90">
        <v>0</v>
      </c>
      <c r="CG21" s="90">
        <v>0</v>
      </c>
      <c r="CH21" s="90"/>
      <c r="CI21" s="90"/>
      <c r="CJ21" s="90"/>
      <c r="CK21" s="90"/>
      <c r="CL21" s="90"/>
      <c r="CM21" s="90"/>
      <c r="CN21" s="90"/>
      <c r="CO21" s="90"/>
      <c r="CP21" s="90"/>
      <c r="CQ21" s="90"/>
      <c r="CR21" s="90"/>
      <c r="CS21" s="90"/>
      <c r="CT21" s="90"/>
      <c r="CU21" s="90"/>
      <c r="CV21" s="90"/>
      <c r="CW21" s="90"/>
      <c r="CX21" s="90"/>
      <c r="CY21" s="90"/>
      <c r="CZ21" s="90"/>
      <c r="DA21" s="90"/>
      <c r="DB21" s="90"/>
      <c r="DC21" s="90"/>
    </row>
    <row r="22" spans="1:107" x14ac:dyDescent="0.2">
      <c r="A22" s="1">
        <f t="shared" si="0"/>
        <v>21</v>
      </c>
      <c r="B22" t="s">
        <v>4706</v>
      </c>
      <c r="C22" s="1">
        <v>0</v>
      </c>
      <c r="E22" s="90">
        <v>14</v>
      </c>
      <c r="F22" s="90">
        <v>14</v>
      </c>
      <c r="G22" s="90">
        <v>14</v>
      </c>
      <c r="H22" s="90">
        <v>17</v>
      </c>
      <c r="I22" s="90">
        <v>17</v>
      </c>
      <c r="J22" s="90">
        <v>8</v>
      </c>
      <c r="K22" s="90">
        <v>11</v>
      </c>
      <c r="L22" s="90">
        <v>16</v>
      </c>
      <c r="M22" s="90">
        <v>7</v>
      </c>
      <c r="N22" s="90">
        <v>11</v>
      </c>
      <c r="O22" s="90">
        <v>14</v>
      </c>
      <c r="P22" s="90">
        <v>17</v>
      </c>
      <c r="S22" s="90"/>
      <c r="T22" s="90"/>
      <c r="U22" s="90">
        <v>9</v>
      </c>
      <c r="V22" s="90">
        <v>12</v>
      </c>
      <c r="W22" s="90"/>
      <c r="Z22" s="90">
        <v>15</v>
      </c>
      <c r="AA22" s="90">
        <v>12</v>
      </c>
      <c r="AB22" s="90">
        <v>19</v>
      </c>
      <c r="AC22" s="90">
        <v>18</v>
      </c>
      <c r="AD22" s="90">
        <v>18</v>
      </c>
      <c r="AE22" s="90"/>
      <c r="AF22" s="90"/>
      <c r="AI22" s="90"/>
      <c r="AJ22" s="90"/>
      <c r="AK22" s="90">
        <v>5</v>
      </c>
      <c r="AL22" s="90">
        <v>9</v>
      </c>
      <c r="AM22" s="90">
        <v>11</v>
      </c>
      <c r="AN22" s="90">
        <v>17</v>
      </c>
      <c r="AO22" s="90">
        <v>20</v>
      </c>
      <c r="AQ22" s="90">
        <v>3</v>
      </c>
      <c r="AR22" s="90"/>
      <c r="AS22" s="90">
        <v>12</v>
      </c>
      <c r="AU22" s="90">
        <v>5</v>
      </c>
      <c r="AV22" s="90">
        <v>0</v>
      </c>
      <c r="AW22" s="90">
        <v>0</v>
      </c>
      <c r="AX22" s="90">
        <v>11</v>
      </c>
      <c r="AY22" s="90">
        <v>14</v>
      </c>
      <c r="AZ22" s="90"/>
      <c r="BA22" s="90"/>
      <c r="BB22" s="90"/>
      <c r="BC22" s="90">
        <v>10</v>
      </c>
      <c r="BD22" s="90"/>
      <c r="BE22" s="90"/>
      <c r="BF22" s="90"/>
      <c r="BG22" s="90"/>
      <c r="BH22" s="90"/>
      <c r="BJ22" s="90"/>
      <c r="BK22" s="90"/>
      <c r="BL22" s="90"/>
      <c r="BM22" s="90"/>
      <c r="BN22" s="90"/>
      <c r="BP22" s="90">
        <v>8</v>
      </c>
      <c r="BQ22" s="90">
        <v>7</v>
      </c>
      <c r="BR22" s="90"/>
      <c r="BS22" s="90"/>
      <c r="BT22" s="90"/>
      <c r="BU22" s="90"/>
      <c r="BV22" s="90">
        <v>6</v>
      </c>
      <c r="BW22" s="90">
        <v>10</v>
      </c>
      <c r="BX22" s="90">
        <v>15</v>
      </c>
      <c r="BY22" s="90">
        <v>8</v>
      </c>
      <c r="BZ22" s="90">
        <v>11</v>
      </c>
      <c r="CA22" s="90">
        <v>12</v>
      </c>
      <c r="CB22" s="90">
        <v>9</v>
      </c>
      <c r="CC22" s="90">
        <v>7</v>
      </c>
      <c r="CD22" s="90">
        <v>12</v>
      </c>
      <c r="CE22" s="90">
        <v>8</v>
      </c>
      <c r="CF22" s="90">
        <v>9</v>
      </c>
      <c r="CG22" s="90">
        <v>15</v>
      </c>
      <c r="CH22" s="90"/>
      <c r="CI22" s="90"/>
      <c r="CJ22" s="90"/>
      <c r="CK22" s="90"/>
      <c r="CL22" s="90"/>
      <c r="CM22" s="90"/>
      <c r="CN22" s="90"/>
      <c r="CO22" s="90"/>
      <c r="CP22" s="90"/>
      <c r="CQ22" s="90"/>
      <c r="CR22" s="90"/>
      <c r="CS22" s="90"/>
      <c r="CT22" s="90"/>
      <c r="CU22" s="90"/>
      <c r="CV22" s="90"/>
      <c r="CW22" s="90"/>
      <c r="CX22" s="90"/>
      <c r="CY22" s="90"/>
      <c r="CZ22" s="90"/>
      <c r="DA22" s="90"/>
      <c r="DB22" s="90"/>
      <c r="DC22" s="90"/>
    </row>
    <row r="23" spans="1:107" x14ac:dyDescent="0.2">
      <c r="A23" s="1">
        <f t="shared" si="0"/>
        <v>22</v>
      </c>
      <c r="B23" t="s">
        <v>4707</v>
      </c>
      <c r="C23" s="1">
        <v>0</v>
      </c>
      <c r="E23" s="90">
        <v>0</v>
      </c>
      <c r="F23" s="90">
        <v>0</v>
      </c>
      <c r="G23" s="90">
        <v>0</v>
      </c>
      <c r="H23" s="90">
        <v>12</v>
      </c>
      <c r="I23" s="90">
        <v>0</v>
      </c>
      <c r="J23" s="90">
        <v>0</v>
      </c>
      <c r="K23" s="90">
        <v>0</v>
      </c>
      <c r="L23" s="90">
        <v>0</v>
      </c>
      <c r="M23" s="90">
        <v>0</v>
      </c>
      <c r="N23" s="90">
        <v>0</v>
      </c>
      <c r="O23" s="90">
        <v>0</v>
      </c>
      <c r="P23" s="90">
        <v>0</v>
      </c>
      <c r="S23" s="90"/>
      <c r="T23" s="90"/>
      <c r="U23" s="90">
        <v>0</v>
      </c>
      <c r="V23" s="90">
        <v>0</v>
      </c>
      <c r="W23" s="90"/>
      <c r="Z23" s="90">
        <v>0</v>
      </c>
      <c r="AA23" s="90">
        <v>0</v>
      </c>
      <c r="AB23" s="90">
        <v>0</v>
      </c>
      <c r="AC23" s="90">
        <v>0</v>
      </c>
      <c r="AD23" s="90">
        <v>17</v>
      </c>
      <c r="AE23" s="90"/>
      <c r="AF23" s="90"/>
      <c r="AI23" s="90"/>
      <c r="AJ23" s="90"/>
      <c r="AK23" s="90">
        <v>0</v>
      </c>
      <c r="AL23" s="90">
        <v>0</v>
      </c>
      <c r="AM23" s="90">
        <v>0</v>
      </c>
      <c r="AN23" s="90">
        <v>0</v>
      </c>
      <c r="AO23" s="90">
        <v>0</v>
      </c>
      <c r="AQ23" s="90"/>
      <c r="AR23" s="90"/>
      <c r="AS23" s="90">
        <v>0</v>
      </c>
      <c r="AU23" s="90">
        <v>0</v>
      </c>
      <c r="AV23" s="90">
        <v>0</v>
      </c>
      <c r="AW23" s="90">
        <v>0</v>
      </c>
      <c r="AX23" s="90">
        <v>0</v>
      </c>
      <c r="AY23" s="90">
        <v>0</v>
      </c>
      <c r="AZ23" s="90"/>
      <c r="BA23" s="90"/>
      <c r="BB23" s="90"/>
      <c r="BC23" s="90">
        <v>0</v>
      </c>
      <c r="BD23" s="90"/>
      <c r="BE23" s="90"/>
      <c r="BF23" s="90"/>
      <c r="BG23" s="90"/>
      <c r="BH23" s="90"/>
      <c r="BJ23" s="90"/>
      <c r="BK23" s="90"/>
      <c r="BL23" s="90"/>
      <c r="BM23" s="90"/>
      <c r="BN23" s="90"/>
      <c r="BP23" s="90">
        <v>0</v>
      </c>
      <c r="BQ23" s="90">
        <v>0</v>
      </c>
      <c r="BR23" s="90"/>
      <c r="BS23" s="90"/>
      <c r="BT23" s="90"/>
      <c r="BU23" s="90"/>
      <c r="BV23" s="90">
        <v>0</v>
      </c>
      <c r="BW23" s="90">
        <v>0</v>
      </c>
      <c r="BX23" s="90">
        <v>0</v>
      </c>
      <c r="BY23" s="90">
        <v>0</v>
      </c>
      <c r="BZ23" s="90">
        <v>0</v>
      </c>
      <c r="CA23" s="90">
        <v>0</v>
      </c>
      <c r="CB23" s="90">
        <v>0</v>
      </c>
      <c r="CC23" s="90">
        <v>0</v>
      </c>
      <c r="CD23" s="90">
        <v>0</v>
      </c>
      <c r="CE23" s="90">
        <v>0</v>
      </c>
      <c r="CF23" s="90">
        <v>0</v>
      </c>
      <c r="CG23" s="90">
        <v>0</v>
      </c>
      <c r="CH23" s="90"/>
      <c r="CI23" s="90"/>
      <c r="CJ23" s="90"/>
      <c r="CK23" s="90"/>
      <c r="CL23" s="90"/>
      <c r="CM23" s="90"/>
      <c r="CN23" s="90"/>
      <c r="CO23" s="90"/>
      <c r="CP23" s="90"/>
      <c r="CQ23" s="90"/>
      <c r="CR23" s="90"/>
      <c r="CS23" s="90"/>
      <c r="CT23" s="90"/>
      <c r="CU23" s="90"/>
      <c r="CV23" s="90"/>
      <c r="CW23" s="90"/>
      <c r="CX23" s="90"/>
      <c r="CY23" s="90"/>
      <c r="CZ23" s="90"/>
      <c r="DA23" s="90"/>
      <c r="DB23" s="90"/>
      <c r="DC23" s="90"/>
    </row>
    <row r="24" spans="1:107" x14ac:dyDescent="0.2">
      <c r="A24" s="1">
        <f t="shared" si="0"/>
        <v>23</v>
      </c>
      <c r="B24" t="s">
        <v>4708</v>
      </c>
      <c r="C24" s="1">
        <v>0</v>
      </c>
      <c r="E24" s="90">
        <v>0</v>
      </c>
      <c r="F24" s="90">
        <v>0</v>
      </c>
      <c r="G24" s="90">
        <v>0</v>
      </c>
      <c r="H24" s="90">
        <v>0</v>
      </c>
      <c r="I24" s="90">
        <v>0</v>
      </c>
      <c r="J24" s="90">
        <v>0</v>
      </c>
      <c r="K24" s="90">
        <v>0</v>
      </c>
      <c r="L24" s="90">
        <v>0</v>
      </c>
      <c r="M24" s="90">
        <v>0</v>
      </c>
      <c r="N24" s="90">
        <v>0</v>
      </c>
      <c r="O24" s="90">
        <v>0</v>
      </c>
      <c r="P24" s="90">
        <v>0</v>
      </c>
      <c r="S24" s="90"/>
      <c r="T24" s="90"/>
      <c r="U24" s="90">
        <v>0</v>
      </c>
      <c r="V24" s="90">
        <v>0</v>
      </c>
      <c r="W24" s="90"/>
      <c r="Z24" s="90">
        <v>0</v>
      </c>
      <c r="AA24" s="90">
        <v>0</v>
      </c>
      <c r="AB24" s="90">
        <v>0</v>
      </c>
      <c r="AC24" s="90">
        <v>0</v>
      </c>
      <c r="AD24" s="90">
        <v>0</v>
      </c>
      <c r="AE24" s="90"/>
      <c r="AF24" s="90"/>
      <c r="AI24" s="90"/>
      <c r="AJ24" s="90"/>
      <c r="AK24" s="90">
        <v>0</v>
      </c>
      <c r="AL24" s="90">
        <v>0</v>
      </c>
      <c r="AM24" s="90">
        <v>0</v>
      </c>
      <c r="AN24" s="90">
        <v>0</v>
      </c>
      <c r="AO24" s="90">
        <v>0</v>
      </c>
      <c r="AQ24" s="90"/>
      <c r="AR24" s="90"/>
      <c r="AS24" s="90">
        <v>0</v>
      </c>
      <c r="AU24" s="90">
        <v>0</v>
      </c>
      <c r="AV24" s="90">
        <v>0</v>
      </c>
      <c r="AW24" s="90">
        <v>0</v>
      </c>
      <c r="AX24" s="90">
        <v>0</v>
      </c>
      <c r="AY24" s="90">
        <v>0</v>
      </c>
      <c r="AZ24" s="90"/>
      <c r="BA24" s="90"/>
      <c r="BB24" s="90"/>
      <c r="BC24" s="90">
        <v>0</v>
      </c>
      <c r="BD24" s="90"/>
      <c r="BE24" s="90"/>
      <c r="BF24" s="90"/>
      <c r="BG24" s="90"/>
      <c r="BH24" s="90"/>
      <c r="BJ24" s="90"/>
      <c r="BK24" s="90"/>
      <c r="BL24" s="90"/>
      <c r="BM24" s="90"/>
      <c r="BN24" s="90"/>
      <c r="BP24" s="90">
        <v>0</v>
      </c>
      <c r="BQ24" s="90">
        <v>0</v>
      </c>
      <c r="BR24" s="90"/>
      <c r="BS24" s="90"/>
      <c r="BT24" s="90"/>
      <c r="BU24" s="90"/>
      <c r="BV24" s="90">
        <v>0</v>
      </c>
      <c r="BW24" s="90">
        <v>0</v>
      </c>
      <c r="BX24" s="90">
        <v>0</v>
      </c>
      <c r="BY24" s="90">
        <v>0</v>
      </c>
      <c r="BZ24" s="90">
        <v>0</v>
      </c>
      <c r="CA24" s="90">
        <v>0</v>
      </c>
      <c r="CB24" s="90">
        <v>0</v>
      </c>
      <c r="CC24" s="90">
        <v>0</v>
      </c>
      <c r="CD24" s="90">
        <v>0</v>
      </c>
      <c r="CE24" s="90">
        <v>0</v>
      </c>
      <c r="CF24" s="90">
        <v>0</v>
      </c>
      <c r="CG24" s="90">
        <v>0</v>
      </c>
      <c r="CH24" s="90"/>
      <c r="CI24" s="90"/>
      <c r="CJ24" s="90"/>
      <c r="CK24" s="90"/>
      <c r="CL24" s="90"/>
      <c r="CM24" s="90"/>
      <c r="CN24" s="90"/>
      <c r="CO24" s="90"/>
      <c r="CP24" s="90"/>
      <c r="CQ24" s="90"/>
      <c r="CR24" s="90"/>
      <c r="CS24" s="90"/>
      <c r="CT24" s="90"/>
      <c r="CU24" s="90"/>
      <c r="CV24" s="90"/>
      <c r="CW24" s="90"/>
      <c r="CX24" s="90"/>
      <c r="CY24" s="90"/>
      <c r="CZ24" s="90"/>
      <c r="DA24" s="90"/>
      <c r="DB24" s="90"/>
      <c r="DC24" s="90"/>
    </row>
    <row r="25" spans="1:107" x14ac:dyDescent="0.2">
      <c r="A25" s="1">
        <f t="shared" si="0"/>
        <v>24</v>
      </c>
      <c r="B25" t="s">
        <v>4709</v>
      </c>
      <c r="C25" s="1">
        <v>0</v>
      </c>
      <c r="E25" s="90" t="s">
        <v>4865</v>
      </c>
      <c r="F25" s="90" t="s">
        <v>4691</v>
      </c>
      <c r="G25" s="90" t="s">
        <v>4897</v>
      </c>
      <c r="H25" s="90" t="s">
        <v>4865</v>
      </c>
      <c r="I25" s="90" t="s">
        <v>4865</v>
      </c>
      <c r="J25" s="90" t="s">
        <v>4865</v>
      </c>
      <c r="K25" s="90" t="s">
        <v>4865</v>
      </c>
      <c r="L25" s="90" t="s">
        <v>4691</v>
      </c>
      <c r="M25" s="90" t="s">
        <v>5048</v>
      </c>
      <c r="N25" s="90" t="s">
        <v>4897</v>
      </c>
      <c r="O25" s="90" t="s">
        <v>5009</v>
      </c>
      <c r="P25" s="90" t="s">
        <v>4865</v>
      </c>
      <c r="S25" s="90"/>
      <c r="T25" s="90"/>
      <c r="U25" s="90" t="s">
        <v>4865</v>
      </c>
      <c r="V25" s="90" t="s">
        <v>5248</v>
      </c>
      <c r="W25" s="90"/>
      <c r="Z25" s="90" t="s">
        <v>4694</v>
      </c>
      <c r="AA25" s="90" t="s">
        <v>5104</v>
      </c>
      <c r="AB25" s="90" t="s">
        <v>4865</v>
      </c>
      <c r="AC25" s="90" t="s">
        <v>4865</v>
      </c>
      <c r="AD25" s="90" t="s">
        <v>4865</v>
      </c>
      <c r="AE25" s="90"/>
      <c r="AF25" s="90"/>
      <c r="AI25" s="90"/>
      <c r="AJ25" s="90"/>
      <c r="AK25" s="124" t="s">
        <v>5048</v>
      </c>
      <c r="AL25" s="124" t="s">
        <v>5104</v>
      </c>
      <c r="AM25" s="124" t="s">
        <v>5009</v>
      </c>
      <c r="AN25" s="124" t="s">
        <v>5104</v>
      </c>
      <c r="AO25" s="124" t="s">
        <v>5104</v>
      </c>
      <c r="AQ25" s="124" t="s">
        <v>5164</v>
      </c>
      <c r="AR25" s="90"/>
      <c r="AS25" s="124" t="s">
        <v>4691</v>
      </c>
      <c r="AU25" s="124" t="s">
        <v>4691</v>
      </c>
      <c r="AV25" s="124">
        <v>0</v>
      </c>
      <c r="AW25" s="124">
        <v>0</v>
      </c>
      <c r="AX25" s="124" t="s">
        <v>4865</v>
      </c>
      <c r="AY25" s="124" t="s">
        <v>4908</v>
      </c>
      <c r="AZ25" s="90"/>
      <c r="BA25" s="90"/>
      <c r="BB25" s="90"/>
      <c r="BC25" s="124" t="s">
        <v>4865</v>
      </c>
      <c r="BD25" s="90"/>
      <c r="BE25" s="90"/>
      <c r="BF25" s="90"/>
      <c r="BG25" s="90"/>
      <c r="BH25" s="90"/>
      <c r="BJ25" s="90"/>
      <c r="BK25" s="90"/>
      <c r="BL25" s="90"/>
      <c r="BM25" s="90"/>
      <c r="BN25" s="90"/>
      <c r="BP25" s="90" t="s">
        <v>4865</v>
      </c>
      <c r="BQ25" s="90" t="s">
        <v>4908</v>
      </c>
      <c r="BR25" s="90"/>
      <c r="BS25" s="90"/>
      <c r="BT25" s="90"/>
      <c r="BU25" s="90"/>
      <c r="BV25" s="90" t="s">
        <v>4865</v>
      </c>
      <c r="BW25" s="90" t="s">
        <v>4865</v>
      </c>
      <c r="BX25" s="90" t="s">
        <v>4865</v>
      </c>
      <c r="BY25" s="90" t="s">
        <v>5104</v>
      </c>
      <c r="BZ25" s="90" t="s">
        <v>4694</v>
      </c>
      <c r="CA25" s="90" t="s">
        <v>5009</v>
      </c>
      <c r="CB25" s="90" t="s">
        <v>4694</v>
      </c>
      <c r="CC25" s="90" t="s">
        <v>4694</v>
      </c>
      <c r="CD25" s="90" t="s">
        <v>5267</v>
      </c>
      <c r="CE25" s="90" t="s">
        <v>4865</v>
      </c>
      <c r="CF25" s="90" t="s">
        <v>4865</v>
      </c>
      <c r="CG25" s="90" t="s">
        <v>5104</v>
      </c>
      <c r="CH25" s="90"/>
      <c r="CI25" s="90"/>
      <c r="CJ25" s="90"/>
      <c r="CK25" s="90"/>
      <c r="CL25" s="90"/>
      <c r="CM25" s="90"/>
      <c r="CN25" s="90"/>
      <c r="CO25" s="90"/>
      <c r="CP25" s="90"/>
      <c r="CQ25" s="90"/>
      <c r="CR25" s="90"/>
      <c r="CS25" s="90"/>
      <c r="CT25" s="90"/>
      <c r="CU25" s="90"/>
      <c r="CV25" s="90"/>
      <c r="CW25" s="90"/>
      <c r="CX25" s="90"/>
      <c r="CY25" s="90"/>
      <c r="CZ25" s="90"/>
      <c r="DA25" s="90"/>
      <c r="DB25" s="90"/>
      <c r="DC25" s="90"/>
    </row>
    <row r="26" spans="1:107" x14ac:dyDescent="0.2">
      <c r="A26" s="1">
        <f t="shared" si="0"/>
        <v>25</v>
      </c>
      <c r="B26" t="s">
        <v>4710</v>
      </c>
      <c r="C26" s="1">
        <v>0</v>
      </c>
      <c r="E26" s="91">
        <v>14</v>
      </c>
      <c r="F26" s="91">
        <v>7</v>
      </c>
      <c r="G26" s="91">
        <v>7</v>
      </c>
      <c r="H26" s="91">
        <v>18</v>
      </c>
      <c r="I26" s="91">
        <v>15</v>
      </c>
      <c r="J26" s="91">
        <v>5</v>
      </c>
      <c r="K26" s="91">
        <v>4</v>
      </c>
      <c r="L26" s="91">
        <v>7</v>
      </c>
      <c r="M26" s="91">
        <v>5</v>
      </c>
      <c r="N26" s="91">
        <v>5</v>
      </c>
      <c r="O26" s="91">
        <v>9</v>
      </c>
      <c r="P26" s="91">
        <v>16</v>
      </c>
      <c r="S26" s="91"/>
      <c r="T26" s="91"/>
      <c r="U26" s="91">
        <v>7</v>
      </c>
      <c r="V26" s="91">
        <v>10</v>
      </c>
      <c r="W26" s="91"/>
      <c r="Z26" s="91">
        <v>10</v>
      </c>
      <c r="AA26" s="91">
        <v>6</v>
      </c>
      <c r="AB26" s="91">
        <v>10</v>
      </c>
      <c r="AC26" s="91">
        <v>7</v>
      </c>
      <c r="AD26" s="91">
        <v>16</v>
      </c>
      <c r="AE26" s="91"/>
      <c r="AF26" s="91"/>
      <c r="AI26" s="91"/>
      <c r="AJ26" s="91"/>
      <c r="AK26" s="91">
        <v>4</v>
      </c>
      <c r="AL26" s="91">
        <v>8</v>
      </c>
      <c r="AM26" s="91">
        <v>9</v>
      </c>
      <c r="AN26" s="91">
        <v>14</v>
      </c>
      <c r="AO26" s="91">
        <v>16</v>
      </c>
      <c r="AQ26" s="91">
        <v>1</v>
      </c>
      <c r="AR26" s="91"/>
      <c r="AS26" s="91"/>
      <c r="AU26" s="91">
        <v>0</v>
      </c>
      <c r="AV26" s="91">
        <v>0</v>
      </c>
      <c r="AW26" s="91">
        <v>0</v>
      </c>
      <c r="AX26" s="91">
        <v>9</v>
      </c>
      <c r="AY26" s="91">
        <v>5</v>
      </c>
      <c r="AZ26" s="91"/>
      <c r="BA26" s="91"/>
      <c r="BB26" s="91"/>
      <c r="BC26" s="91">
        <v>4</v>
      </c>
      <c r="BD26" s="91"/>
      <c r="BE26" s="91"/>
      <c r="BF26" s="91"/>
      <c r="BG26" s="91"/>
      <c r="BH26" s="91"/>
      <c r="BJ26" s="91"/>
      <c r="BK26" s="91"/>
      <c r="BL26" s="91"/>
      <c r="BM26" s="91"/>
      <c r="BN26" s="91"/>
      <c r="BP26" s="91">
        <v>8</v>
      </c>
      <c r="BQ26" s="91">
        <v>0</v>
      </c>
      <c r="BR26" s="91"/>
      <c r="BS26" s="91"/>
      <c r="BT26" s="91"/>
      <c r="BU26" s="91"/>
      <c r="BV26" s="91">
        <v>2</v>
      </c>
      <c r="BW26" s="91">
        <v>4</v>
      </c>
      <c r="BX26" s="91">
        <v>12</v>
      </c>
      <c r="BY26" s="91">
        <v>6</v>
      </c>
      <c r="BZ26" s="91">
        <v>11</v>
      </c>
      <c r="CA26" s="91">
        <v>6</v>
      </c>
      <c r="CB26" s="91">
        <v>9</v>
      </c>
      <c r="CC26" s="91">
        <v>9</v>
      </c>
      <c r="CD26" s="91">
        <v>11</v>
      </c>
      <c r="CE26" s="91">
        <v>10</v>
      </c>
      <c r="CF26" s="91">
        <v>5</v>
      </c>
      <c r="CG26" s="91">
        <v>8</v>
      </c>
      <c r="CH26" s="91"/>
      <c r="CI26" s="91"/>
      <c r="CJ26" s="91"/>
      <c r="CK26" s="91"/>
      <c r="CL26" s="91"/>
      <c r="CM26" s="91"/>
      <c r="CN26" s="91"/>
      <c r="CO26" s="91"/>
      <c r="CP26" s="91"/>
      <c r="CQ26" s="91"/>
      <c r="CR26" s="91"/>
      <c r="CS26" s="91"/>
      <c r="CT26" s="91"/>
      <c r="CU26" s="91"/>
      <c r="CV26" s="91"/>
      <c r="CW26" s="91"/>
      <c r="CX26" s="91"/>
      <c r="CY26" s="91"/>
      <c r="CZ26" s="91"/>
      <c r="DA26" s="91"/>
      <c r="DB26" s="91"/>
      <c r="DC26" s="91"/>
    </row>
    <row r="27" spans="1:107" ht="38.25" x14ac:dyDescent="0.2">
      <c r="A27" s="1">
        <f t="shared" si="0"/>
        <v>26</v>
      </c>
      <c r="B27" t="s">
        <v>4711</v>
      </c>
      <c r="C27" s="1">
        <v>0</v>
      </c>
      <c r="E27" s="91" t="s">
        <v>4866</v>
      </c>
      <c r="F27" s="91" t="s">
        <v>3904</v>
      </c>
      <c r="G27" s="91" t="s">
        <v>4898</v>
      </c>
      <c r="H27" s="91" t="s">
        <v>4921</v>
      </c>
      <c r="I27" s="91" t="s">
        <v>4906</v>
      </c>
      <c r="J27" s="91" t="s">
        <v>4906</v>
      </c>
      <c r="K27" s="91">
        <v>0</v>
      </c>
      <c r="L27" s="91" t="s">
        <v>5032</v>
      </c>
      <c r="M27" s="91" t="s">
        <v>5077</v>
      </c>
      <c r="N27" s="91" t="s">
        <v>5057</v>
      </c>
      <c r="O27" s="91">
        <v>0</v>
      </c>
      <c r="P27" s="91" t="s">
        <v>5076</v>
      </c>
      <c r="S27" s="91"/>
      <c r="T27" s="91"/>
      <c r="U27" s="91" t="s">
        <v>4906</v>
      </c>
      <c r="V27" s="91">
        <v>0</v>
      </c>
      <c r="W27" s="91"/>
      <c r="Z27" s="91" t="s">
        <v>5036</v>
      </c>
      <c r="AA27" s="91">
        <v>0</v>
      </c>
      <c r="AB27" s="91" t="s">
        <v>51</v>
      </c>
      <c r="AC27" s="91" t="s">
        <v>4906</v>
      </c>
      <c r="AD27" s="91" t="s">
        <v>3503</v>
      </c>
      <c r="AE27" s="91"/>
      <c r="AF27" s="91"/>
      <c r="AI27" s="91"/>
      <c r="AJ27" s="91"/>
      <c r="AK27" s="91"/>
      <c r="AL27" s="123" t="s">
        <v>5540</v>
      </c>
      <c r="AM27" s="123" t="s">
        <v>5539</v>
      </c>
      <c r="AN27" s="123" t="s">
        <v>5541</v>
      </c>
      <c r="AO27" s="123" t="s">
        <v>5542</v>
      </c>
      <c r="AQ27" s="91"/>
      <c r="AR27" s="91"/>
      <c r="AS27" s="123" t="s">
        <v>5177</v>
      </c>
      <c r="AU27" s="123" t="s">
        <v>5286</v>
      </c>
      <c r="AV27" s="123" t="s">
        <v>5299</v>
      </c>
      <c r="AW27" s="123" t="s">
        <v>5307</v>
      </c>
      <c r="AX27" s="123" t="s">
        <v>5368</v>
      </c>
      <c r="AY27" s="123" t="s">
        <v>5298</v>
      </c>
      <c r="AZ27" s="91"/>
      <c r="BA27" s="91"/>
      <c r="BB27" s="91"/>
      <c r="BC27" s="123" t="s">
        <v>5381</v>
      </c>
      <c r="BD27" s="91"/>
      <c r="BE27" s="91"/>
      <c r="BF27" s="91"/>
      <c r="BG27" s="91"/>
      <c r="BH27" s="91"/>
      <c r="BJ27" s="91"/>
      <c r="BK27" s="91"/>
      <c r="BL27" s="91"/>
      <c r="BM27" s="91"/>
      <c r="BN27" s="91"/>
      <c r="BP27" s="91" t="s">
        <v>51</v>
      </c>
      <c r="BQ27" s="91" t="s">
        <v>3658</v>
      </c>
      <c r="BR27" s="91"/>
      <c r="BS27" s="91"/>
      <c r="BT27" s="91"/>
      <c r="BU27" s="91"/>
      <c r="BV27" s="91" t="s">
        <v>3503</v>
      </c>
      <c r="BW27" s="123" t="s">
        <v>4906</v>
      </c>
      <c r="BX27" s="91" t="s">
        <v>3880</v>
      </c>
      <c r="BY27" s="91">
        <v>0</v>
      </c>
      <c r="BZ27" s="91">
        <v>0</v>
      </c>
      <c r="CA27" s="91">
        <v>0</v>
      </c>
      <c r="CB27" s="91" t="s">
        <v>5464</v>
      </c>
      <c r="CC27" s="91">
        <v>0</v>
      </c>
      <c r="CD27" s="91" t="s">
        <v>51</v>
      </c>
      <c r="CE27" s="91" t="s">
        <v>3624</v>
      </c>
      <c r="CF27" s="91" t="s">
        <v>3624</v>
      </c>
      <c r="CG27" s="91" t="s">
        <v>3503</v>
      </c>
      <c r="CH27" s="91"/>
      <c r="CI27" s="91"/>
      <c r="CJ27" s="91"/>
      <c r="CK27" s="91"/>
      <c r="CL27" s="91"/>
      <c r="CM27" s="91"/>
      <c r="CN27" s="91"/>
      <c r="CO27" s="91"/>
      <c r="CP27" s="91"/>
      <c r="CQ27" s="91"/>
      <c r="CR27" s="91"/>
      <c r="CS27" s="91"/>
      <c r="CT27" s="91"/>
      <c r="CU27" s="91"/>
      <c r="CV27" s="91"/>
      <c r="CW27" s="91"/>
      <c r="CX27" s="91"/>
      <c r="CY27" s="91"/>
      <c r="CZ27" s="91"/>
      <c r="DA27" s="91"/>
      <c r="DB27" s="91"/>
      <c r="DC27" s="91"/>
    </row>
    <row r="28" spans="1:107" x14ac:dyDescent="0.2">
      <c r="A28" s="1">
        <f t="shared" si="0"/>
        <v>27</v>
      </c>
      <c r="B28" t="s">
        <v>4712</v>
      </c>
      <c r="C28" s="1">
        <v>0</v>
      </c>
      <c r="E28" s="90">
        <v>14</v>
      </c>
      <c r="F28" s="90">
        <v>14</v>
      </c>
      <c r="G28" s="90">
        <v>19</v>
      </c>
      <c r="H28" s="90">
        <v>24</v>
      </c>
      <c r="I28" s="90">
        <v>19</v>
      </c>
      <c r="J28" s="90">
        <v>10</v>
      </c>
      <c r="K28" s="90" t="e">
        <v>#N/A</v>
      </c>
      <c r="L28" s="90">
        <v>14</v>
      </c>
      <c r="M28" s="90">
        <v>2</v>
      </c>
      <c r="N28" s="90">
        <v>13</v>
      </c>
      <c r="O28" s="90" t="e">
        <v>#N/A</v>
      </c>
      <c r="P28" s="90">
        <v>18</v>
      </c>
      <c r="S28" s="90"/>
      <c r="T28" s="90"/>
      <c r="U28" s="90">
        <v>11</v>
      </c>
      <c r="V28" s="90" t="e">
        <v>#N/A</v>
      </c>
      <c r="W28" s="90"/>
      <c r="Z28" s="90">
        <v>16</v>
      </c>
      <c r="AA28" s="90" t="e">
        <v>#N/A</v>
      </c>
      <c r="AB28" s="90">
        <v>17</v>
      </c>
      <c r="AC28" s="90">
        <v>20</v>
      </c>
      <c r="AD28" s="90">
        <v>20</v>
      </c>
      <c r="AE28" s="90"/>
      <c r="AF28" s="90"/>
      <c r="AI28" s="90"/>
      <c r="AJ28" s="90"/>
      <c r="AK28" s="90"/>
      <c r="AL28" s="90">
        <v>6</v>
      </c>
      <c r="AM28" s="90">
        <v>6</v>
      </c>
      <c r="AN28" s="90">
        <f>AN22-9</f>
        <v>8</v>
      </c>
      <c r="AO28" s="90">
        <v>9</v>
      </c>
      <c r="AQ28" s="90"/>
      <c r="AR28" s="90"/>
      <c r="AS28" s="90">
        <v>10</v>
      </c>
      <c r="AU28" s="90">
        <v>0</v>
      </c>
      <c r="AV28" s="90">
        <v>4</v>
      </c>
      <c r="AW28" s="90">
        <v>9</v>
      </c>
      <c r="AX28" s="90">
        <v>13</v>
      </c>
      <c r="AY28" s="90">
        <v>15</v>
      </c>
      <c r="AZ28" s="90"/>
      <c r="BA28" s="90"/>
      <c r="BB28" s="90"/>
      <c r="BC28" s="90">
        <v>8</v>
      </c>
      <c r="BD28" s="90"/>
      <c r="BE28" s="90"/>
      <c r="BF28" s="90"/>
      <c r="BG28" s="90"/>
      <c r="BH28" s="90"/>
      <c r="BJ28" s="90"/>
      <c r="BK28" s="90"/>
      <c r="BL28" s="90"/>
      <c r="BM28" s="90"/>
      <c r="BN28" s="90"/>
      <c r="BP28" s="90">
        <v>6</v>
      </c>
      <c r="BQ28" s="90">
        <v>8</v>
      </c>
      <c r="BR28" s="90"/>
      <c r="BS28" s="90"/>
      <c r="BT28" s="90"/>
      <c r="BU28" s="90"/>
      <c r="BV28" s="90">
        <v>8</v>
      </c>
      <c r="BW28" s="90">
        <v>12</v>
      </c>
      <c r="BX28" s="90">
        <v>19</v>
      </c>
      <c r="BY28" s="90" t="e">
        <v>#N/A</v>
      </c>
      <c r="BZ28" s="90" t="e">
        <v>#N/A</v>
      </c>
      <c r="CA28" s="90" t="e">
        <v>#N/A</v>
      </c>
      <c r="CB28" s="90">
        <v>6</v>
      </c>
      <c r="CC28" s="90" t="e">
        <v>#N/A</v>
      </c>
      <c r="CD28" s="90">
        <v>10</v>
      </c>
      <c r="CE28" s="90">
        <v>13</v>
      </c>
      <c r="CF28" s="90">
        <v>14</v>
      </c>
      <c r="CG28" s="90">
        <v>17</v>
      </c>
      <c r="CH28" s="90"/>
      <c r="CI28" s="90"/>
      <c r="CJ28" s="90"/>
      <c r="CK28" s="90"/>
      <c r="CL28" s="90"/>
      <c r="CM28" s="90"/>
      <c r="CN28" s="90"/>
      <c r="CO28" s="90"/>
      <c r="CP28" s="90"/>
      <c r="CQ28" s="90"/>
      <c r="CR28" s="90"/>
      <c r="CS28" s="90"/>
      <c r="CT28" s="90"/>
      <c r="CU28" s="90"/>
      <c r="CV28" s="90"/>
      <c r="CW28" s="90"/>
      <c r="CX28" s="90"/>
      <c r="CY28" s="90"/>
      <c r="CZ28" s="90"/>
      <c r="DA28" s="90"/>
      <c r="DB28" s="90"/>
      <c r="DC28" s="90"/>
    </row>
    <row r="29" spans="1:107" x14ac:dyDescent="0.2">
      <c r="A29" s="1">
        <f t="shared" si="0"/>
        <v>28</v>
      </c>
      <c r="B29" t="s">
        <v>4713</v>
      </c>
      <c r="C29" s="1">
        <v>0</v>
      </c>
      <c r="E29" s="90">
        <v>0</v>
      </c>
      <c r="F29" s="90">
        <v>0</v>
      </c>
      <c r="G29" s="90">
        <v>0</v>
      </c>
      <c r="H29" s="90">
        <v>19</v>
      </c>
      <c r="I29" s="90">
        <v>0</v>
      </c>
      <c r="J29" s="90">
        <v>0</v>
      </c>
      <c r="K29" s="90">
        <v>0</v>
      </c>
      <c r="L29" s="90">
        <v>0</v>
      </c>
      <c r="M29" s="90">
        <v>0</v>
      </c>
      <c r="N29" s="90">
        <v>0</v>
      </c>
      <c r="O29" s="90">
        <v>0</v>
      </c>
      <c r="P29" s="90">
        <v>0</v>
      </c>
      <c r="S29" s="90"/>
      <c r="T29" s="90"/>
      <c r="U29" s="90">
        <v>0</v>
      </c>
      <c r="V29" s="90">
        <v>0</v>
      </c>
      <c r="W29" s="90"/>
      <c r="Z29" s="90">
        <v>0</v>
      </c>
      <c r="AA29" s="90">
        <v>0</v>
      </c>
      <c r="AB29" s="90">
        <v>0</v>
      </c>
      <c r="AC29" s="90">
        <v>0</v>
      </c>
      <c r="AD29" s="90">
        <v>19</v>
      </c>
      <c r="AE29" s="90"/>
      <c r="AF29" s="90"/>
      <c r="AI29" s="90"/>
      <c r="AJ29" s="90"/>
      <c r="AK29" s="90"/>
      <c r="AL29" s="90">
        <v>0</v>
      </c>
      <c r="AM29" s="90">
        <v>0</v>
      </c>
      <c r="AN29" s="90">
        <v>0</v>
      </c>
      <c r="AO29" s="90">
        <v>0</v>
      </c>
      <c r="AQ29" s="90"/>
      <c r="AR29" s="90"/>
      <c r="AS29" s="90">
        <v>0</v>
      </c>
      <c r="AU29" s="90">
        <v>0</v>
      </c>
      <c r="AV29" s="90">
        <v>0</v>
      </c>
      <c r="AW29" s="90">
        <v>0</v>
      </c>
      <c r="AX29" s="90">
        <v>0</v>
      </c>
      <c r="AY29" s="90">
        <v>0</v>
      </c>
      <c r="AZ29" s="90"/>
      <c r="BA29" s="90"/>
      <c r="BB29" s="90"/>
      <c r="BC29" s="90">
        <v>0</v>
      </c>
      <c r="BD29" s="90"/>
      <c r="BE29" s="90"/>
      <c r="BF29" s="90"/>
      <c r="BG29" s="90"/>
      <c r="BH29" s="90"/>
      <c r="BJ29" s="90"/>
      <c r="BK29" s="90"/>
      <c r="BL29" s="90"/>
      <c r="BM29" s="90"/>
      <c r="BN29" s="90"/>
      <c r="BP29" s="90">
        <v>0</v>
      </c>
      <c r="BQ29" s="90">
        <v>0</v>
      </c>
      <c r="BR29" s="90"/>
      <c r="BS29" s="90"/>
      <c r="BT29" s="90"/>
      <c r="BU29" s="90"/>
      <c r="BV29" s="90">
        <v>0</v>
      </c>
      <c r="BW29" s="90">
        <v>0</v>
      </c>
      <c r="BX29" s="90">
        <v>0</v>
      </c>
      <c r="BY29" s="90">
        <v>0</v>
      </c>
      <c r="BZ29" s="90">
        <v>0</v>
      </c>
      <c r="CA29" s="90">
        <v>0</v>
      </c>
      <c r="CB29" s="90">
        <v>0</v>
      </c>
      <c r="CC29" s="90">
        <v>0</v>
      </c>
      <c r="CD29" s="90">
        <v>0</v>
      </c>
      <c r="CE29" s="90">
        <v>0</v>
      </c>
      <c r="CF29" s="90">
        <v>0</v>
      </c>
      <c r="CG29" s="90">
        <v>0</v>
      </c>
      <c r="CH29" s="90"/>
      <c r="CI29" s="90"/>
      <c r="CJ29" s="90"/>
      <c r="CK29" s="90"/>
      <c r="CL29" s="90"/>
      <c r="CM29" s="90"/>
      <c r="CN29" s="90"/>
      <c r="CO29" s="90"/>
      <c r="CP29" s="90"/>
      <c r="CQ29" s="90"/>
      <c r="CR29" s="90"/>
      <c r="CS29" s="90"/>
      <c r="CT29" s="90"/>
      <c r="CU29" s="90"/>
      <c r="CV29" s="90"/>
      <c r="CW29" s="90"/>
      <c r="CX29" s="90"/>
      <c r="CY29" s="90"/>
      <c r="CZ29" s="90"/>
      <c r="DA29" s="90"/>
      <c r="DB29" s="90"/>
      <c r="DC29" s="90"/>
    </row>
    <row r="30" spans="1:107" x14ac:dyDescent="0.2">
      <c r="A30" s="1">
        <f t="shared" si="0"/>
        <v>29</v>
      </c>
      <c r="B30" t="s">
        <v>4714</v>
      </c>
      <c r="C30" s="1">
        <v>0</v>
      </c>
      <c r="E30" s="90">
        <v>0</v>
      </c>
      <c r="F30" s="90">
        <v>0</v>
      </c>
      <c r="G30" s="90">
        <v>0</v>
      </c>
      <c r="H30" s="90">
        <v>0</v>
      </c>
      <c r="I30" s="90">
        <v>0</v>
      </c>
      <c r="J30" s="90">
        <v>0</v>
      </c>
      <c r="K30" s="90">
        <v>0</v>
      </c>
      <c r="L30" s="90">
        <v>0</v>
      </c>
      <c r="M30" s="90">
        <v>0</v>
      </c>
      <c r="N30" s="90">
        <v>0</v>
      </c>
      <c r="O30" s="90">
        <v>0</v>
      </c>
      <c r="P30" s="90">
        <v>0</v>
      </c>
      <c r="S30" s="90"/>
      <c r="T30" s="90"/>
      <c r="U30" s="90">
        <v>0</v>
      </c>
      <c r="V30" s="90">
        <v>0</v>
      </c>
      <c r="W30" s="90"/>
      <c r="Z30" s="90">
        <v>0</v>
      </c>
      <c r="AA30" s="90">
        <v>0</v>
      </c>
      <c r="AB30" s="90">
        <v>0</v>
      </c>
      <c r="AC30" s="90">
        <v>0</v>
      </c>
      <c r="AD30" s="90">
        <v>0</v>
      </c>
      <c r="AE30" s="90"/>
      <c r="AF30" s="90"/>
      <c r="AI30" s="90"/>
      <c r="AJ30" s="90"/>
      <c r="AK30" s="90"/>
      <c r="AL30" s="90">
        <v>0</v>
      </c>
      <c r="AM30" s="90">
        <v>0</v>
      </c>
      <c r="AN30" s="90">
        <v>0</v>
      </c>
      <c r="AO30" s="90">
        <v>0</v>
      </c>
      <c r="AQ30" s="90"/>
      <c r="AR30" s="90"/>
      <c r="AS30" s="90">
        <v>0</v>
      </c>
      <c r="AU30" s="90">
        <v>0</v>
      </c>
      <c r="AV30" s="90">
        <v>0</v>
      </c>
      <c r="AW30" s="90">
        <v>0</v>
      </c>
      <c r="AX30" s="90">
        <v>0</v>
      </c>
      <c r="AY30" s="90">
        <v>0</v>
      </c>
      <c r="AZ30" s="90"/>
      <c r="BA30" s="90"/>
      <c r="BB30" s="90"/>
      <c r="BC30" s="90">
        <v>0</v>
      </c>
      <c r="BD30" s="90"/>
      <c r="BE30" s="90"/>
      <c r="BF30" s="90"/>
      <c r="BG30" s="90"/>
      <c r="BH30" s="90"/>
      <c r="BJ30" s="90"/>
      <c r="BK30" s="90"/>
      <c r="BL30" s="90"/>
      <c r="BM30" s="90"/>
      <c r="BN30" s="90"/>
      <c r="BP30" s="90">
        <v>0</v>
      </c>
      <c r="BQ30" s="90">
        <v>0</v>
      </c>
      <c r="BR30" s="90"/>
      <c r="BS30" s="90"/>
      <c r="BT30" s="90"/>
      <c r="BU30" s="90"/>
      <c r="BV30" s="90">
        <v>0</v>
      </c>
      <c r="BW30" s="90">
        <v>0</v>
      </c>
      <c r="BX30" s="90">
        <v>0</v>
      </c>
      <c r="BY30" s="90">
        <v>0</v>
      </c>
      <c r="BZ30" s="90">
        <v>0</v>
      </c>
      <c r="CA30" s="90">
        <v>0</v>
      </c>
      <c r="CB30" s="90">
        <v>0</v>
      </c>
      <c r="CC30" s="90">
        <v>0</v>
      </c>
      <c r="CD30" s="90">
        <v>0</v>
      </c>
      <c r="CE30" s="90">
        <v>0</v>
      </c>
      <c r="CF30" s="90">
        <v>0</v>
      </c>
      <c r="CG30" s="90">
        <v>0</v>
      </c>
      <c r="CH30" s="90"/>
      <c r="CI30" s="90"/>
      <c r="CJ30" s="90"/>
      <c r="CK30" s="90"/>
      <c r="CL30" s="90"/>
      <c r="CM30" s="90"/>
      <c r="CN30" s="90"/>
      <c r="CO30" s="90"/>
      <c r="CP30" s="90"/>
      <c r="CQ30" s="90"/>
      <c r="CR30" s="90"/>
      <c r="CS30" s="90"/>
      <c r="CT30" s="90"/>
      <c r="CU30" s="90"/>
      <c r="CV30" s="90"/>
      <c r="CW30" s="90"/>
      <c r="CX30" s="90"/>
      <c r="CY30" s="90"/>
      <c r="CZ30" s="90"/>
      <c r="DA30" s="90"/>
      <c r="DB30" s="90"/>
      <c r="DC30" s="90"/>
    </row>
    <row r="31" spans="1:107" x14ac:dyDescent="0.2">
      <c r="A31" s="1">
        <f t="shared" si="0"/>
        <v>30</v>
      </c>
      <c r="B31" t="s">
        <v>4715</v>
      </c>
      <c r="C31" s="1">
        <v>0</v>
      </c>
      <c r="E31" s="90" t="s">
        <v>4691</v>
      </c>
      <c r="F31" s="90" t="s">
        <v>4692</v>
      </c>
      <c r="G31" s="90" t="s">
        <v>4899</v>
      </c>
      <c r="H31" s="90" t="s">
        <v>4865</v>
      </c>
      <c r="I31" s="90" t="s">
        <v>4865</v>
      </c>
      <c r="J31" s="90" t="s">
        <v>4865</v>
      </c>
      <c r="K31" s="90" t="e">
        <v>#N/A</v>
      </c>
      <c r="L31" s="90" t="s">
        <v>4691</v>
      </c>
      <c r="M31" s="90" t="s">
        <v>5048</v>
      </c>
      <c r="N31" s="90" t="s">
        <v>4897</v>
      </c>
      <c r="O31" s="90" t="e">
        <v>#N/A</v>
      </c>
      <c r="P31" s="90" t="s">
        <v>4865</v>
      </c>
      <c r="S31" s="90"/>
      <c r="T31" s="90"/>
      <c r="U31" s="90" t="s">
        <v>4865</v>
      </c>
      <c r="V31" s="90" t="e">
        <v>#N/A</v>
      </c>
      <c r="W31" s="90"/>
      <c r="Z31" s="90" t="s">
        <v>4695</v>
      </c>
      <c r="AA31" s="90" t="e">
        <v>#N/A</v>
      </c>
      <c r="AB31" s="90" t="s">
        <v>4691</v>
      </c>
      <c r="AC31" s="90" t="s">
        <v>4865</v>
      </c>
      <c r="AD31" s="90" t="s">
        <v>4865</v>
      </c>
      <c r="AE31" s="90"/>
      <c r="AF31" s="90"/>
      <c r="AI31" s="90"/>
      <c r="AJ31" s="90"/>
      <c r="AK31" s="90"/>
      <c r="AL31" s="124" t="s">
        <v>5104</v>
      </c>
      <c r="AM31" s="124" t="s">
        <v>5009</v>
      </c>
      <c r="AN31" s="124" t="str">
        <f>AN25</f>
        <v>1d8</v>
      </c>
      <c r="AO31" s="124" t="s">
        <v>5104</v>
      </c>
      <c r="AQ31" s="90"/>
      <c r="AR31" s="90"/>
      <c r="AS31" s="124" t="s">
        <v>4691</v>
      </c>
      <c r="AU31" s="124" t="s">
        <v>4691</v>
      </c>
      <c r="AV31" s="124" t="s">
        <v>4897</v>
      </c>
      <c r="AW31" s="124" t="s">
        <v>4897</v>
      </c>
      <c r="AX31" s="124" t="s">
        <v>4691</v>
      </c>
      <c r="AY31" s="124" t="s">
        <v>4908</v>
      </c>
      <c r="AZ31" s="90"/>
      <c r="BA31" s="90"/>
      <c r="BB31" s="90"/>
      <c r="BC31" s="124" t="s">
        <v>4691</v>
      </c>
      <c r="BD31" s="90"/>
      <c r="BE31" s="90"/>
      <c r="BF31" s="90"/>
      <c r="BG31" s="90"/>
      <c r="BH31" s="90"/>
      <c r="BJ31" s="90"/>
      <c r="BK31" s="90"/>
      <c r="BL31" s="90"/>
      <c r="BM31" s="90"/>
      <c r="BN31" s="90"/>
      <c r="BP31" s="90" t="s">
        <v>4691</v>
      </c>
      <c r="BQ31" s="90" t="s">
        <v>4908</v>
      </c>
      <c r="BR31" s="90"/>
      <c r="BS31" s="90"/>
      <c r="BT31" s="90"/>
      <c r="BU31" s="90"/>
      <c r="BV31" s="90" t="s">
        <v>4865</v>
      </c>
      <c r="BW31" s="124" t="s">
        <v>4865</v>
      </c>
      <c r="BX31" s="90" t="s">
        <v>4865</v>
      </c>
      <c r="BY31" s="90" t="e">
        <v>#N/A</v>
      </c>
      <c r="BZ31" s="90" t="e">
        <v>#N/A</v>
      </c>
      <c r="CA31" s="90" t="e">
        <v>#N/A</v>
      </c>
      <c r="CB31" s="90" t="s">
        <v>5465</v>
      </c>
      <c r="CC31" s="90" t="e">
        <v>#N/A</v>
      </c>
      <c r="CD31" s="90" t="s">
        <v>4897</v>
      </c>
      <c r="CE31" s="90" t="s">
        <v>4865</v>
      </c>
      <c r="CF31" s="90" t="s">
        <v>4865</v>
      </c>
      <c r="CG31" s="90" t="s">
        <v>5104</v>
      </c>
      <c r="CH31" s="90"/>
      <c r="CI31" s="90"/>
      <c r="CJ31" s="90"/>
      <c r="CK31" s="90"/>
      <c r="CL31" s="90"/>
      <c r="CM31" s="90"/>
      <c r="CN31" s="90"/>
      <c r="CO31" s="90"/>
      <c r="CP31" s="90"/>
      <c r="CQ31" s="90"/>
      <c r="CR31" s="90"/>
      <c r="CS31" s="90"/>
      <c r="CT31" s="90"/>
      <c r="CU31" s="90"/>
      <c r="CV31" s="90"/>
      <c r="CW31" s="90"/>
      <c r="CX31" s="90"/>
      <c r="CY31" s="90"/>
      <c r="CZ31" s="90"/>
      <c r="DA31" s="90"/>
      <c r="DB31" s="90"/>
      <c r="DC31" s="90"/>
    </row>
    <row r="32" spans="1:107" x14ac:dyDescent="0.2">
      <c r="A32" s="1">
        <f t="shared" si="0"/>
        <v>31</v>
      </c>
      <c r="B32" t="s">
        <v>4716</v>
      </c>
      <c r="C32" s="1">
        <v>0</v>
      </c>
      <c r="E32" s="91">
        <v>16</v>
      </c>
      <c r="F32" s="91">
        <v>7</v>
      </c>
      <c r="G32" s="91">
        <v>7</v>
      </c>
      <c r="H32" s="91">
        <v>23</v>
      </c>
      <c r="I32" s="91">
        <v>15</v>
      </c>
      <c r="J32" s="91">
        <v>5</v>
      </c>
      <c r="K32" s="91" t="e">
        <v>#N/A</v>
      </c>
      <c r="L32" s="91">
        <v>7</v>
      </c>
      <c r="M32" s="91">
        <v>5</v>
      </c>
      <c r="N32" s="91">
        <v>6</v>
      </c>
      <c r="O32" s="91" t="e">
        <v>#N/A</v>
      </c>
      <c r="P32" s="91">
        <v>18</v>
      </c>
      <c r="S32" s="91"/>
      <c r="T32" s="91"/>
      <c r="U32" s="91">
        <v>7</v>
      </c>
      <c r="V32" s="91" t="e">
        <v>#N/A</v>
      </c>
      <c r="W32" s="91"/>
      <c r="Z32" s="91">
        <v>13</v>
      </c>
      <c r="AA32" s="91" t="e">
        <v>#N/A</v>
      </c>
      <c r="AB32" s="91">
        <v>10</v>
      </c>
      <c r="AC32" s="91">
        <v>7</v>
      </c>
      <c r="AD32" s="91">
        <v>16</v>
      </c>
      <c r="AE32" s="91"/>
      <c r="AF32" s="91"/>
      <c r="AI32" s="91"/>
      <c r="AJ32" s="91"/>
      <c r="AK32" s="91"/>
      <c r="AL32" s="91">
        <v>11</v>
      </c>
      <c r="AM32" s="91">
        <v>14</v>
      </c>
      <c r="AN32" s="91">
        <f>AN26+9</f>
        <v>23</v>
      </c>
      <c r="AO32" s="91">
        <v>27</v>
      </c>
      <c r="AQ32" s="91"/>
      <c r="AR32" s="91"/>
      <c r="AS32" s="91">
        <v>0</v>
      </c>
      <c r="AU32" s="91">
        <v>0</v>
      </c>
      <c r="AV32" s="91">
        <v>4</v>
      </c>
      <c r="AW32" s="91">
        <v>4</v>
      </c>
      <c r="AX32" s="91">
        <v>12</v>
      </c>
      <c r="AY32" s="90">
        <v>6</v>
      </c>
      <c r="AZ32" s="91"/>
      <c r="BA32" s="91"/>
      <c r="BB32" s="91"/>
      <c r="BC32" s="91">
        <v>4</v>
      </c>
      <c r="BD32" s="91"/>
      <c r="BE32" s="91"/>
      <c r="BF32" s="91"/>
      <c r="BG32" s="91"/>
      <c r="BH32" s="91"/>
      <c r="BJ32" s="91"/>
      <c r="BK32" s="91"/>
      <c r="BL32" s="91"/>
      <c r="BM32" s="91"/>
      <c r="BN32" s="91"/>
      <c r="BP32" s="91">
        <v>8</v>
      </c>
      <c r="BQ32" s="91">
        <v>0</v>
      </c>
      <c r="BR32" s="91"/>
      <c r="BS32" s="91"/>
      <c r="BT32" s="91"/>
      <c r="BU32" s="91"/>
      <c r="BV32" s="91">
        <v>2</v>
      </c>
      <c r="BW32" s="91">
        <v>4</v>
      </c>
      <c r="BX32" s="91">
        <v>16</v>
      </c>
      <c r="BY32" s="91" t="e">
        <v>#N/A</v>
      </c>
      <c r="BZ32" s="91" t="e">
        <v>#N/A</v>
      </c>
      <c r="CA32" s="91" t="e">
        <v>#N/A</v>
      </c>
      <c r="CB32" s="91">
        <v>10</v>
      </c>
      <c r="CC32" s="91" t="e">
        <v>#N/A</v>
      </c>
      <c r="CD32" s="91">
        <v>11</v>
      </c>
      <c r="CE32" s="91">
        <v>15</v>
      </c>
      <c r="CF32" s="91">
        <v>10</v>
      </c>
      <c r="CG32" s="91">
        <v>8</v>
      </c>
      <c r="CH32" s="91"/>
      <c r="CI32" s="91"/>
      <c r="CJ32" s="91"/>
      <c r="CK32" s="91"/>
      <c r="CL32" s="91"/>
      <c r="CM32" s="91"/>
      <c r="CN32" s="91"/>
      <c r="CO32" s="91"/>
      <c r="CP32" s="91"/>
      <c r="CQ32" s="91"/>
      <c r="CR32" s="91"/>
      <c r="CS32" s="91"/>
      <c r="CT32" s="91"/>
      <c r="CU32" s="91"/>
      <c r="CV32" s="91"/>
      <c r="CW32" s="91"/>
      <c r="CX32" s="91"/>
      <c r="CY32" s="91"/>
      <c r="CZ32" s="91"/>
      <c r="DA32" s="91"/>
      <c r="DB32" s="91"/>
      <c r="DC32" s="91"/>
    </row>
    <row r="33" spans="1:107" ht="38.25" x14ac:dyDescent="0.2">
      <c r="A33" s="1">
        <f t="shared" si="0"/>
        <v>32</v>
      </c>
      <c r="B33" t="s">
        <v>4717</v>
      </c>
      <c r="C33" s="1">
        <v>0</v>
      </c>
      <c r="E33" s="123" t="s">
        <v>5236</v>
      </c>
      <c r="F33" s="123" t="s">
        <v>5036</v>
      </c>
      <c r="G33" s="123" t="s">
        <v>4900</v>
      </c>
      <c r="H33" s="123" t="s">
        <v>3624</v>
      </c>
      <c r="I33" s="123">
        <v>0</v>
      </c>
      <c r="J33" s="123">
        <v>0</v>
      </c>
      <c r="K33" s="123">
        <v>0</v>
      </c>
      <c r="L33" s="123" t="s">
        <v>5033</v>
      </c>
      <c r="M33" s="123">
        <v>0</v>
      </c>
      <c r="N33" s="123" t="s">
        <v>5275</v>
      </c>
      <c r="O33" s="123">
        <v>0</v>
      </c>
      <c r="P33" s="123" t="s">
        <v>5077</v>
      </c>
      <c r="S33" s="123"/>
      <c r="T33" s="123"/>
      <c r="U33" s="123">
        <v>0</v>
      </c>
      <c r="V33" s="123">
        <v>0</v>
      </c>
      <c r="W33" s="123"/>
      <c r="Z33" s="123">
        <v>0</v>
      </c>
      <c r="AA33" s="123">
        <v>0</v>
      </c>
      <c r="AB33" s="123" t="s">
        <v>5412</v>
      </c>
      <c r="AC33" s="123" t="s">
        <v>5353</v>
      </c>
      <c r="AD33" s="123" t="s">
        <v>51</v>
      </c>
      <c r="AE33" s="123"/>
      <c r="AF33" s="123"/>
      <c r="AI33" s="123"/>
      <c r="AJ33" s="123"/>
      <c r="AK33" s="123"/>
      <c r="AL33" s="123" t="s">
        <v>5543</v>
      </c>
      <c r="AM33" s="123" t="s">
        <v>5547</v>
      </c>
      <c r="AN33" s="123" t="s">
        <v>5551</v>
      </c>
      <c r="AO33" s="123" t="s">
        <v>5548</v>
      </c>
      <c r="AQ33" s="123"/>
      <c r="AR33" s="123"/>
      <c r="AS33" s="123" t="s">
        <v>5179</v>
      </c>
      <c r="AU33" s="123"/>
      <c r="AV33" s="123" t="s">
        <v>5286</v>
      </c>
      <c r="AW33" s="123" t="s">
        <v>5308</v>
      </c>
      <c r="AX33" s="123" t="s">
        <v>5369</v>
      </c>
      <c r="AY33" s="123" t="s">
        <v>5310</v>
      </c>
      <c r="AZ33" s="123"/>
      <c r="BA33" s="123"/>
      <c r="BB33" s="123"/>
      <c r="BC33" s="123" t="s">
        <v>2369</v>
      </c>
      <c r="BD33" s="123"/>
      <c r="BE33" s="123"/>
      <c r="BF33" s="123"/>
      <c r="BG33" s="123"/>
      <c r="BH33" s="123"/>
      <c r="BJ33" s="123"/>
      <c r="BK33" s="123"/>
      <c r="BL33" s="123"/>
      <c r="BM33" s="123"/>
      <c r="BN33" s="123"/>
      <c r="BP33" s="123">
        <v>0</v>
      </c>
      <c r="BQ33" s="123">
        <v>0</v>
      </c>
      <c r="BR33" s="123"/>
      <c r="BS33" s="123"/>
      <c r="BT33" s="123"/>
      <c r="BU33" s="123"/>
      <c r="BV33" s="123" t="s">
        <v>4906</v>
      </c>
      <c r="BW33" s="91">
        <v>0</v>
      </c>
      <c r="BX33" s="123" t="s">
        <v>5407</v>
      </c>
      <c r="BY33" s="123">
        <v>0</v>
      </c>
      <c r="BZ33" s="123">
        <v>0</v>
      </c>
      <c r="CA33" s="123">
        <v>0</v>
      </c>
      <c r="CB33" s="123" t="s">
        <v>5036</v>
      </c>
      <c r="CC33" s="123">
        <v>0</v>
      </c>
      <c r="CD33" s="123" t="s">
        <v>3624</v>
      </c>
      <c r="CE33" s="123" t="s">
        <v>4921</v>
      </c>
      <c r="CF33" s="123" t="s">
        <v>4921</v>
      </c>
      <c r="CG33" s="123" t="s">
        <v>5077</v>
      </c>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row>
    <row r="34" spans="1:107" x14ac:dyDescent="0.2">
      <c r="A34" s="1">
        <f t="shared" si="0"/>
        <v>33</v>
      </c>
      <c r="B34" t="s">
        <v>4718</v>
      </c>
      <c r="C34" s="1">
        <v>0</v>
      </c>
      <c r="E34" s="90">
        <v>14</v>
      </c>
      <c r="F34" s="90">
        <v>15</v>
      </c>
      <c r="G34" s="90">
        <v>18</v>
      </c>
      <c r="H34" s="90">
        <v>22</v>
      </c>
      <c r="I34" s="90">
        <v>0</v>
      </c>
      <c r="J34" s="90">
        <v>0</v>
      </c>
      <c r="K34" s="90">
        <v>0</v>
      </c>
      <c r="L34" s="90">
        <v>15</v>
      </c>
      <c r="M34" s="90">
        <v>0</v>
      </c>
      <c r="N34" s="90">
        <v>11</v>
      </c>
      <c r="O34" s="90">
        <v>0</v>
      </c>
      <c r="P34" s="90">
        <v>15</v>
      </c>
      <c r="S34" s="90"/>
      <c r="T34" s="90"/>
      <c r="U34" s="90">
        <v>0</v>
      </c>
      <c r="V34" s="90">
        <v>0</v>
      </c>
      <c r="W34" s="90"/>
      <c r="Z34" s="90">
        <v>0</v>
      </c>
      <c r="AA34" s="90">
        <v>0</v>
      </c>
      <c r="AB34" s="90">
        <v>19</v>
      </c>
      <c r="AC34" s="90">
        <v>18</v>
      </c>
      <c r="AD34" s="90">
        <v>16</v>
      </c>
      <c r="AE34" s="90"/>
      <c r="AF34" s="90"/>
      <c r="AI34" s="90"/>
      <c r="AJ34" s="90"/>
      <c r="AK34" s="90"/>
      <c r="AL34" s="90">
        <v>7</v>
      </c>
      <c r="AM34" s="90">
        <v>7</v>
      </c>
      <c r="AN34" s="90">
        <f>AN28+1</f>
        <v>9</v>
      </c>
      <c r="AO34" s="90">
        <v>12</v>
      </c>
      <c r="AQ34" s="90"/>
      <c r="AR34" s="90"/>
      <c r="AS34" s="90">
        <v>7</v>
      </c>
      <c r="AU34" s="90"/>
      <c r="AV34" s="90">
        <v>3</v>
      </c>
      <c r="AW34" s="90">
        <v>9</v>
      </c>
      <c r="AX34" s="90">
        <v>9</v>
      </c>
      <c r="AY34" s="90">
        <v>15</v>
      </c>
      <c r="AZ34" s="90"/>
      <c r="BA34" s="90"/>
      <c r="BB34" s="90"/>
      <c r="BC34" s="90"/>
      <c r="BD34" s="90"/>
      <c r="BE34" s="90"/>
      <c r="BF34" s="90"/>
      <c r="BG34" s="90"/>
      <c r="BH34" s="90"/>
      <c r="BJ34" s="90"/>
      <c r="BK34" s="90"/>
      <c r="BL34" s="90"/>
      <c r="BM34" s="90"/>
      <c r="BN34" s="90"/>
      <c r="BP34" s="90">
        <v>0</v>
      </c>
      <c r="BQ34" s="90">
        <v>0</v>
      </c>
      <c r="BR34" s="90"/>
      <c r="BS34" s="90"/>
      <c r="BT34" s="90"/>
      <c r="BU34" s="90"/>
      <c r="BV34" s="90">
        <v>8</v>
      </c>
      <c r="BW34" s="90">
        <v>12</v>
      </c>
      <c r="BX34" s="90">
        <v>17</v>
      </c>
      <c r="BY34" s="90">
        <v>0</v>
      </c>
      <c r="BZ34" s="90">
        <v>0</v>
      </c>
      <c r="CA34" s="90">
        <v>0</v>
      </c>
      <c r="CB34" s="90">
        <v>5</v>
      </c>
      <c r="CC34" s="90">
        <v>0</v>
      </c>
      <c r="CD34" s="90">
        <v>17</v>
      </c>
      <c r="CE34" s="90">
        <v>15</v>
      </c>
      <c r="CF34" s="90">
        <v>16</v>
      </c>
      <c r="CG34" s="90">
        <v>13</v>
      </c>
      <c r="CH34" s="90"/>
      <c r="CI34" s="90"/>
      <c r="CJ34" s="90"/>
      <c r="CK34" s="90"/>
      <c r="CL34" s="90"/>
      <c r="CM34" s="90"/>
      <c r="CN34" s="90"/>
      <c r="CO34" s="90"/>
      <c r="CP34" s="90"/>
      <c r="CQ34" s="90"/>
      <c r="CR34" s="90"/>
      <c r="CS34" s="90"/>
      <c r="CT34" s="90"/>
      <c r="CU34" s="90"/>
      <c r="CV34" s="90"/>
      <c r="CW34" s="90"/>
      <c r="CX34" s="90"/>
      <c r="CY34" s="90"/>
      <c r="CZ34" s="90"/>
      <c r="DA34" s="90"/>
      <c r="DB34" s="90"/>
      <c r="DC34" s="90"/>
    </row>
    <row r="35" spans="1:107" x14ac:dyDescent="0.2">
      <c r="A35" s="1">
        <f t="shared" si="0"/>
        <v>34</v>
      </c>
      <c r="B35" t="s">
        <v>4719</v>
      </c>
      <c r="C35" s="1">
        <v>0</v>
      </c>
      <c r="E35" s="90">
        <v>0</v>
      </c>
      <c r="F35" s="90">
        <v>0</v>
      </c>
      <c r="G35" s="90">
        <v>0</v>
      </c>
      <c r="H35" s="90">
        <v>17</v>
      </c>
      <c r="I35" s="90">
        <v>0</v>
      </c>
      <c r="J35" s="90">
        <v>0</v>
      </c>
      <c r="K35" s="90">
        <v>0</v>
      </c>
      <c r="L35" s="90">
        <v>0</v>
      </c>
      <c r="M35" s="90">
        <v>0</v>
      </c>
      <c r="N35" s="90">
        <v>0</v>
      </c>
      <c r="O35" s="90">
        <v>0</v>
      </c>
      <c r="P35" s="90">
        <v>0</v>
      </c>
      <c r="S35" s="90"/>
      <c r="T35" s="90"/>
      <c r="U35" s="90">
        <v>0</v>
      </c>
      <c r="V35" s="90">
        <v>0</v>
      </c>
      <c r="W35" s="90"/>
      <c r="Z35" s="90">
        <v>0</v>
      </c>
      <c r="AA35" s="90">
        <v>0</v>
      </c>
      <c r="AB35" s="90">
        <v>0</v>
      </c>
      <c r="AC35" s="90">
        <v>0</v>
      </c>
      <c r="AD35" s="90">
        <v>15</v>
      </c>
      <c r="AE35" s="90"/>
      <c r="AF35" s="90"/>
      <c r="AI35" s="90"/>
      <c r="AJ35" s="90"/>
      <c r="AK35" s="90"/>
      <c r="AL35" s="90">
        <v>0</v>
      </c>
      <c r="AM35" s="90">
        <v>0</v>
      </c>
      <c r="AN35" s="90">
        <v>0</v>
      </c>
      <c r="AO35" s="90">
        <v>0</v>
      </c>
      <c r="AQ35" s="90"/>
      <c r="AR35" s="90"/>
      <c r="AS35" s="90">
        <v>0</v>
      </c>
      <c r="AU35" s="90"/>
      <c r="AV35" s="90">
        <v>0</v>
      </c>
      <c r="AW35" s="90">
        <v>0</v>
      </c>
      <c r="AX35" s="90">
        <v>0</v>
      </c>
      <c r="AY35" s="90">
        <v>0</v>
      </c>
      <c r="AZ35" s="90"/>
      <c r="BA35" s="90"/>
      <c r="BB35" s="90"/>
      <c r="BC35" s="90"/>
      <c r="BD35" s="90"/>
      <c r="BE35" s="90"/>
      <c r="BF35" s="90"/>
      <c r="BG35" s="90"/>
      <c r="BH35" s="90"/>
      <c r="BJ35" s="90"/>
      <c r="BK35" s="90"/>
      <c r="BL35" s="90"/>
      <c r="BM35" s="90"/>
      <c r="BN35" s="90"/>
      <c r="BP35" s="90">
        <v>0</v>
      </c>
      <c r="BQ35" s="90">
        <v>0</v>
      </c>
      <c r="BR35" s="90"/>
      <c r="BS35" s="90"/>
      <c r="BT35" s="90"/>
      <c r="BU35" s="90"/>
      <c r="BV35" s="90">
        <v>0</v>
      </c>
      <c r="BW35" s="90">
        <v>0</v>
      </c>
      <c r="BX35" s="90">
        <v>0</v>
      </c>
      <c r="BY35" s="90">
        <v>0</v>
      </c>
      <c r="BZ35" s="90">
        <v>0</v>
      </c>
      <c r="CA35" s="90">
        <v>0</v>
      </c>
      <c r="CB35" s="90">
        <v>0</v>
      </c>
      <c r="CC35" s="90">
        <v>0</v>
      </c>
      <c r="CD35" s="90">
        <v>0</v>
      </c>
      <c r="CE35" s="90">
        <v>0</v>
      </c>
      <c r="CF35" s="90">
        <v>0</v>
      </c>
      <c r="CG35" s="90">
        <v>0</v>
      </c>
      <c r="CH35" s="90"/>
      <c r="CI35" s="90"/>
      <c r="CJ35" s="90"/>
      <c r="CK35" s="90"/>
      <c r="CL35" s="90"/>
      <c r="CM35" s="90"/>
      <c r="CN35" s="90"/>
      <c r="CO35" s="90"/>
      <c r="CP35" s="90"/>
      <c r="CQ35" s="90"/>
      <c r="CR35" s="90"/>
      <c r="CS35" s="90"/>
      <c r="CT35" s="90"/>
      <c r="CU35" s="90"/>
      <c r="CV35" s="90"/>
      <c r="CW35" s="90"/>
      <c r="CX35" s="90"/>
      <c r="CY35" s="90"/>
      <c r="CZ35" s="90"/>
      <c r="DA35" s="90"/>
      <c r="DB35" s="90"/>
      <c r="DC35" s="90"/>
    </row>
    <row r="36" spans="1:107" x14ac:dyDescent="0.2">
      <c r="A36" s="1">
        <f t="shared" si="0"/>
        <v>35</v>
      </c>
      <c r="B36" t="s">
        <v>4720</v>
      </c>
      <c r="C36" s="1">
        <v>0</v>
      </c>
      <c r="E36" s="90">
        <v>0</v>
      </c>
      <c r="F36" s="90">
        <v>0</v>
      </c>
      <c r="G36" s="90">
        <v>0</v>
      </c>
      <c r="H36" s="90">
        <v>0</v>
      </c>
      <c r="I36" s="90">
        <v>0</v>
      </c>
      <c r="J36" s="90">
        <v>0</v>
      </c>
      <c r="K36" s="90">
        <v>0</v>
      </c>
      <c r="L36" s="90">
        <v>0</v>
      </c>
      <c r="M36" s="90">
        <v>0</v>
      </c>
      <c r="N36" s="90">
        <v>0</v>
      </c>
      <c r="O36" s="90">
        <v>0</v>
      </c>
      <c r="P36" s="90">
        <v>0</v>
      </c>
      <c r="S36" s="90"/>
      <c r="T36" s="90"/>
      <c r="U36" s="90">
        <v>0</v>
      </c>
      <c r="V36" s="90">
        <v>0</v>
      </c>
      <c r="W36" s="90"/>
      <c r="Z36" s="90">
        <v>0</v>
      </c>
      <c r="AA36" s="90">
        <v>0</v>
      </c>
      <c r="AB36" s="90">
        <v>0</v>
      </c>
      <c r="AC36" s="90">
        <v>0</v>
      </c>
      <c r="AD36" s="90">
        <v>0</v>
      </c>
      <c r="AE36" s="90"/>
      <c r="AF36" s="90"/>
      <c r="AI36" s="90"/>
      <c r="AJ36" s="90"/>
      <c r="AK36" s="90"/>
      <c r="AL36" s="90">
        <v>0</v>
      </c>
      <c r="AM36" s="90">
        <v>0</v>
      </c>
      <c r="AN36" s="90">
        <v>0</v>
      </c>
      <c r="AO36" s="90">
        <v>0</v>
      </c>
      <c r="AQ36" s="90"/>
      <c r="AR36" s="90"/>
      <c r="AS36" s="90">
        <v>0</v>
      </c>
      <c r="AU36" s="90"/>
      <c r="AV36" s="90">
        <v>0</v>
      </c>
      <c r="AW36" s="90">
        <v>0</v>
      </c>
      <c r="AX36" s="90">
        <v>0</v>
      </c>
      <c r="AY36" s="90">
        <v>0</v>
      </c>
      <c r="AZ36" s="90"/>
      <c r="BA36" s="90"/>
      <c r="BB36" s="90"/>
      <c r="BC36" s="90"/>
      <c r="BD36" s="90"/>
      <c r="BE36" s="90"/>
      <c r="BF36" s="90"/>
      <c r="BG36" s="90"/>
      <c r="BH36" s="90"/>
      <c r="BJ36" s="90"/>
      <c r="BK36" s="90"/>
      <c r="BL36" s="90"/>
      <c r="BM36" s="90"/>
      <c r="BN36" s="90"/>
      <c r="BP36" s="90">
        <v>0</v>
      </c>
      <c r="BQ36" s="90">
        <v>0</v>
      </c>
      <c r="BR36" s="90"/>
      <c r="BS36" s="90"/>
      <c r="BT36" s="90"/>
      <c r="BU36" s="90"/>
      <c r="BV36" s="90">
        <v>0</v>
      </c>
      <c r="BW36" s="90">
        <v>0</v>
      </c>
      <c r="BX36" s="90">
        <v>0</v>
      </c>
      <c r="BY36" s="90">
        <v>0</v>
      </c>
      <c r="BZ36" s="90">
        <v>0</v>
      </c>
      <c r="CA36" s="90">
        <v>0</v>
      </c>
      <c r="CB36" s="90">
        <v>0</v>
      </c>
      <c r="CC36" s="90">
        <v>0</v>
      </c>
      <c r="CD36" s="90">
        <v>0</v>
      </c>
      <c r="CE36" s="90">
        <v>0</v>
      </c>
      <c r="CF36" s="90">
        <v>0</v>
      </c>
      <c r="CG36" s="90">
        <v>0</v>
      </c>
      <c r="CH36" s="90"/>
      <c r="CI36" s="90"/>
      <c r="CJ36" s="90"/>
      <c r="CK36" s="90"/>
      <c r="CL36" s="90"/>
      <c r="CM36" s="90"/>
      <c r="CN36" s="90"/>
      <c r="CO36" s="90"/>
      <c r="CP36" s="90"/>
      <c r="CQ36" s="90"/>
      <c r="CR36" s="90"/>
      <c r="CS36" s="90"/>
      <c r="CT36" s="90"/>
      <c r="CU36" s="90"/>
      <c r="CV36" s="90"/>
      <c r="CW36" s="90"/>
      <c r="CX36" s="90"/>
      <c r="CY36" s="90"/>
      <c r="CZ36" s="90"/>
      <c r="DA36" s="90"/>
      <c r="DB36" s="90"/>
      <c r="DC36" s="90"/>
    </row>
    <row r="37" spans="1:107" x14ac:dyDescent="0.2">
      <c r="A37" s="1">
        <f t="shared" si="0"/>
        <v>36</v>
      </c>
      <c r="B37" t="s">
        <v>4721</v>
      </c>
      <c r="C37" s="1">
        <v>0</v>
      </c>
      <c r="E37" s="124" t="s">
        <v>4691</v>
      </c>
      <c r="F37" s="124" t="s">
        <v>4692</v>
      </c>
      <c r="G37" s="124" t="s">
        <v>4901</v>
      </c>
      <c r="H37" s="124" t="s">
        <v>4865</v>
      </c>
      <c r="I37" s="124">
        <v>0</v>
      </c>
      <c r="J37" s="124">
        <v>0</v>
      </c>
      <c r="K37" s="124">
        <v>0</v>
      </c>
      <c r="L37" s="124" t="s">
        <v>4691</v>
      </c>
      <c r="M37" s="124">
        <v>0</v>
      </c>
      <c r="N37" s="124" t="s">
        <v>4901</v>
      </c>
      <c r="O37" s="124">
        <v>0</v>
      </c>
      <c r="P37" s="124" t="s">
        <v>4865</v>
      </c>
      <c r="S37" s="124"/>
      <c r="T37" s="124"/>
      <c r="U37" s="124">
        <v>0</v>
      </c>
      <c r="V37" s="124">
        <v>0</v>
      </c>
      <c r="W37" s="124"/>
      <c r="Z37" s="124">
        <v>0</v>
      </c>
      <c r="AA37" s="124">
        <v>0</v>
      </c>
      <c r="AB37" s="124" t="s">
        <v>4865</v>
      </c>
      <c r="AC37" s="124" t="s">
        <v>4865</v>
      </c>
      <c r="AD37" s="124" t="s">
        <v>4691</v>
      </c>
      <c r="AE37" s="124"/>
      <c r="AF37" s="124"/>
      <c r="AI37" s="124"/>
      <c r="AJ37" s="124"/>
      <c r="AK37" s="124"/>
      <c r="AL37" s="124" t="s">
        <v>5104</v>
      </c>
      <c r="AM37" s="124" t="s">
        <v>5009</v>
      </c>
      <c r="AN37" s="124" t="str">
        <f>AN31</f>
        <v>1d8</v>
      </c>
      <c r="AO37" s="124" t="s">
        <v>5104</v>
      </c>
      <c r="AQ37" s="124"/>
      <c r="AR37" s="124"/>
      <c r="AS37" s="124" t="s">
        <v>4691</v>
      </c>
      <c r="AU37" s="124"/>
      <c r="AV37" s="124" t="s">
        <v>4897</v>
      </c>
      <c r="AW37" s="124" t="s">
        <v>4899</v>
      </c>
      <c r="AX37" s="124" t="s">
        <v>4691</v>
      </c>
      <c r="AY37" s="124" t="s">
        <v>4909</v>
      </c>
      <c r="AZ37" s="124"/>
      <c r="BA37" s="124"/>
      <c r="BB37" s="124"/>
      <c r="BC37" s="124"/>
      <c r="BD37" s="124"/>
      <c r="BE37" s="124"/>
      <c r="BF37" s="124"/>
      <c r="BG37" s="124"/>
      <c r="BH37" s="124"/>
      <c r="BJ37" s="124"/>
      <c r="BK37" s="124"/>
      <c r="BL37" s="124"/>
      <c r="BM37" s="124"/>
      <c r="BN37" s="124"/>
      <c r="BP37" s="124">
        <v>0</v>
      </c>
      <c r="BQ37" s="124">
        <v>0</v>
      </c>
      <c r="BR37" s="124"/>
      <c r="BS37" s="124"/>
      <c r="BT37" s="124"/>
      <c r="BU37" s="124"/>
      <c r="BV37" s="124" t="s">
        <v>4865</v>
      </c>
      <c r="BW37" s="124" t="s">
        <v>4865</v>
      </c>
      <c r="BX37" s="124" t="s">
        <v>4691</v>
      </c>
      <c r="BY37" s="124">
        <v>0</v>
      </c>
      <c r="BZ37" s="124">
        <v>0</v>
      </c>
      <c r="CA37" s="124">
        <v>0</v>
      </c>
      <c r="CB37" s="124" t="s">
        <v>4695</v>
      </c>
      <c r="CC37" s="124">
        <v>0</v>
      </c>
      <c r="CD37" s="124" t="s">
        <v>5267</v>
      </c>
      <c r="CE37" s="90" t="s">
        <v>4865</v>
      </c>
      <c r="CF37" s="90" t="s">
        <v>4865</v>
      </c>
      <c r="CG37" s="124" t="s">
        <v>5104</v>
      </c>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row>
    <row r="38" spans="1:107" x14ac:dyDescent="0.2">
      <c r="A38" s="1">
        <f t="shared" si="0"/>
        <v>37</v>
      </c>
      <c r="B38" t="s">
        <v>4722</v>
      </c>
      <c r="C38" s="1">
        <v>0</v>
      </c>
      <c r="E38" s="91">
        <v>14</v>
      </c>
      <c r="F38" s="91">
        <v>8</v>
      </c>
      <c r="G38" s="91">
        <v>7</v>
      </c>
      <c r="H38" s="91">
        <v>23</v>
      </c>
      <c r="I38" s="91">
        <v>0</v>
      </c>
      <c r="J38" s="91">
        <v>0</v>
      </c>
      <c r="K38" s="91">
        <v>0</v>
      </c>
      <c r="L38" s="91">
        <v>8</v>
      </c>
      <c r="M38" s="91">
        <v>0</v>
      </c>
      <c r="N38" s="91">
        <v>6</v>
      </c>
      <c r="O38" s="91">
        <v>0</v>
      </c>
      <c r="P38" s="91">
        <v>16</v>
      </c>
      <c r="S38" s="91"/>
      <c r="T38" s="91"/>
      <c r="U38" s="91">
        <v>0</v>
      </c>
      <c r="V38" s="91">
        <v>0</v>
      </c>
      <c r="W38" s="91"/>
      <c r="Z38" s="91">
        <v>0</v>
      </c>
      <c r="AA38" s="91">
        <v>0</v>
      </c>
      <c r="AB38" s="91">
        <v>10</v>
      </c>
      <c r="AC38" s="91">
        <v>7</v>
      </c>
      <c r="AD38" s="91">
        <v>16</v>
      </c>
      <c r="AE38" s="91"/>
      <c r="AF38" s="91"/>
      <c r="AI38" s="91"/>
      <c r="AJ38" s="91"/>
      <c r="AK38" s="91"/>
      <c r="AL38" s="91">
        <v>10</v>
      </c>
      <c r="AM38" s="91">
        <v>13</v>
      </c>
      <c r="AN38" s="91">
        <f>AN32-1</f>
        <v>22</v>
      </c>
      <c r="AO38" s="91">
        <v>24</v>
      </c>
      <c r="AQ38" s="91"/>
      <c r="AR38" s="91"/>
      <c r="AS38" s="91"/>
      <c r="AU38" s="91"/>
      <c r="AV38" s="91">
        <v>3</v>
      </c>
      <c r="AW38" s="91">
        <v>4</v>
      </c>
      <c r="AX38" s="91">
        <v>9</v>
      </c>
      <c r="AY38" s="91">
        <v>5</v>
      </c>
      <c r="AZ38" s="91"/>
      <c r="BA38" s="91"/>
      <c r="BB38" s="91"/>
      <c r="BC38" s="91"/>
      <c r="BD38" s="91"/>
      <c r="BE38" s="91"/>
      <c r="BF38" s="91"/>
      <c r="BG38" s="91"/>
      <c r="BH38" s="91"/>
      <c r="BJ38" s="91"/>
      <c r="BK38" s="91"/>
      <c r="BL38" s="91"/>
      <c r="BM38" s="91"/>
      <c r="BN38" s="91"/>
      <c r="BP38" s="91">
        <v>0</v>
      </c>
      <c r="BQ38" s="91">
        <v>0</v>
      </c>
      <c r="BR38" s="91"/>
      <c r="BS38" s="91"/>
      <c r="BT38" s="91"/>
      <c r="BU38" s="91"/>
      <c r="BV38" s="91">
        <v>2</v>
      </c>
      <c r="BW38" s="91">
        <v>4</v>
      </c>
      <c r="BX38" s="91">
        <v>16</v>
      </c>
      <c r="BY38" s="91">
        <v>0</v>
      </c>
      <c r="BZ38" s="91">
        <v>0</v>
      </c>
      <c r="CA38" s="91">
        <v>0</v>
      </c>
      <c r="CB38" s="91">
        <v>10</v>
      </c>
      <c r="CC38" s="91">
        <v>0</v>
      </c>
      <c r="CD38" s="91">
        <v>16</v>
      </c>
      <c r="CE38" s="90">
        <v>15</v>
      </c>
      <c r="CF38" s="90">
        <v>10</v>
      </c>
      <c r="CG38" s="91">
        <v>8</v>
      </c>
      <c r="CH38" s="91"/>
      <c r="CI38" s="91"/>
      <c r="CJ38" s="91"/>
      <c r="CK38" s="91"/>
      <c r="CL38" s="91"/>
      <c r="CM38" s="91"/>
      <c r="CN38" s="91"/>
      <c r="CO38" s="91"/>
      <c r="CP38" s="91"/>
      <c r="CQ38" s="91"/>
      <c r="CR38" s="91"/>
      <c r="CS38" s="91"/>
      <c r="CT38" s="91"/>
      <c r="CU38" s="91"/>
      <c r="CV38" s="91"/>
      <c r="CW38" s="91"/>
      <c r="CX38" s="91"/>
      <c r="CY38" s="91"/>
      <c r="CZ38" s="91"/>
      <c r="DA38" s="91"/>
      <c r="DB38" s="91"/>
      <c r="DC38" s="91"/>
    </row>
    <row r="39" spans="1:107" ht="51" x14ac:dyDescent="0.2">
      <c r="A39" s="1">
        <f t="shared" si="0"/>
        <v>38</v>
      </c>
      <c r="B39" t="s">
        <v>4723</v>
      </c>
      <c r="C39" s="1">
        <v>0</v>
      </c>
      <c r="E39" s="91" t="s">
        <v>5237</v>
      </c>
      <c r="F39" s="91" t="s">
        <v>5510</v>
      </c>
      <c r="G39" s="91" t="s">
        <v>4902</v>
      </c>
      <c r="H39" s="91" t="s">
        <v>4906</v>
      </c>
      <c r="I39" s="91">
        <v>0</v>
      </c>
      <c r="J39" s="91">
        <v>0</v>
      </c>
      <c r="K39" s="91">
        <v>0</v>
      </c>
      <c r="L39" s="91" t="s">
        <v>5034</v>
      </c>
      <c r="M39" s="91">
        <v>0</v>
      </c>
      <c r="N39" s="91" t="s">
        <v>5276</v>
      </c>
      <c r="O39" s="91">
        <v>0</v>
      </c>
      <c r="P39" s="91" t="s">
        <v>5078</v>
      </c>
      <c r="S39" s="91"/>
      <c r="T39" s="91"/>
      <c r="U39" s="91">
        <v>0</v>
      </c>
      <c r="V39" s="91">
        <v>0</v>
      </c>
      <c r="W39" s="91"/>
      <c r="Z39" s="91">
        <v>0</v>
      </c>
      <c r="AA39" s="91">
        <v>0</v>
      </c>
      <c r="AB39" s="91" t="s">
        <v>5413</v>
      </c>
      <c r="AC39" s="91" t="s">
        <v>5354</v>
      </c>
      <c r="AD39" s="91" t="s">
        <v>5511</v>
      </c>
      <c r="AE39" s="91"/>
      <c r="AF39" s="91"/>
      <c r="AI39" s="91"/>
      <c r="AJ39" s="91"/>
      <c r="AK39" s="91"/>
      <c r="AL39" s="123" t="s">
        <v>5544</v>
      </c>
      <c r="AM39" s="123" t="s">
        <v>5546</v>
      </c>
      <c r="AN39" s="123" t="s">
        <v>5552</v>
      </c>
      <c r="AO39" s="123" t="s">
        <v>5549</v>
      </c>
      <c r="AQ39" s="91"/>
      <c r="AR39" s="91"/>
      <c r="AS39" s="91"/>
      <c r="AU39" s="91"/>
      <c r="AV39" s="123" t="s">
        <v>5299</v>
      </c>
      <c r="AW39" s="123" t="s">
        <v>5286</v>
      </c>
      <c r="AX39" s="91" t="s">
        <v>51</v>
      </c>
      <c r="AY39" s="123" t="s">
        <v>5311</v>
      </c>
      <c r="AZ39" s="91"/>
      <c r="BA39" s="91"/>
      <c r="BB39" s="91"/>
      <c r="BC39" s="91"/>
      <c r="BD39" s="91"/>
      <c r="BE39" s="91"/>
      <c r="BF39" s="91"/>
      <c r="BG39" s="91"/>
      <c r="BH39" s="91"/>
      <c r="BJ39" s="91"/>
      <c r="BK39" s="91"/>
      <c r="BL39" s="91"/>
      <c r="BM39" s="91"/>
      <c r="BN39" s="91"/>
      <c r="BP39" s="91">
        <v>0</v>
      </c>
      <c r="BQ39" s="91">
        <v>0</v>
      </c>
      <c r="BR39" s="91"/>
      <c r="BS39" s="91"/>
      <c r="BT39" s="91"/>
      <c r="BU39" s="91"/>
      <c r="BV39" s="91">
        <v>0</v>
      </c>
      <c r="BW39" s="91">
        <v>0</v>
      </c>
      <c r="BX39" s="91" t="s">
        <v>51</v>
      </c>
      <c r="BY39" s="91">
        <v>0</v>
      </c>
      <c r="BZ39" s="91">
        <v>0</v>
      </c>
      <c r="CA39" s="91">
        <v>0</v>
      </c>
      <c r="CB39" s="91" t="s">
        <v>3904</v>
      </c>
      <c r="CC39" s="91">
        <v>0</v>
      </c>
      <c r="CD39" s="91" t="s">
        <v>5268</v>
      </c>
      <c r="CE39" s="91"/>
      <c r="CF39" s="91">
        <v>0</v>
      </c>
      <c r="CG39" s="91">
        <v>0</v>
      </c>
      <c r="CH39" s="91"/>
      <c r="CI39" s="91"/>
      <c r="CJ39" s="91"/>
      <c r="CK39" s="91"/>
      <c r="CL39" s="91"/>
      <c r="CM39" s="91"/>
      <c r="CN39" s="91"/>
      <c r="CO39" s="91"/>
      <c r="CP39" s="91"/>
      <c r="CQ39" s="91"/>
      <c r="CR39" s="91"/>
      <c r="CS39" s="91"/>
      <c r="CT39" s="91"/>
      <c r="CU39" s="91"/>
      <c r="CV39" s="91"/>
      <c r="CW39" s="91"/>
      <c r="CX39" s="91"/>
      <c r="CY39" s="91"/>
      <c r="CZ39" s="91"/>
      <c r="DA39" s="91"/>
      <c r="DB39" s="91"/>
      <c r="DC39" s="91"/>
    </row>
    <row r="40" spans="1:107" x14ac:dyDescent="0.2">
      <c r="A40" s="1">
        <f t="shared" si="0"/>
        <v>39</v>
      </c>
      <c r="B40" t="s">
        <v>4724</v>
      </c>
      <c r="C40" s="1">
        <v>0</v>
      </c>
      <c r="E40" s="90">
        <v>16</v>
      </c>
      <c r="F40" s="90">
        <v>9</v>
      </c>
      <c r="G40" s="90">
        <v>17</v>
      </c>
      <c r="H40" s="90">
        <v>19</v>
      </c>
      <c r="I40" s="90">
        <v>0</v>
      </c>
      <c r="J40" s="90">
        <v>0</v>
      </c>
      <c r="K40" s="90">
        <v>0</v>
      </c>
      <c r="L40" s="90">
        <v>16</v>
      </c>
      <c r="M40" s="90">
        <v>0</v>
      </c>
      <c r="N40" s="90">
        <v>15</v>
      </c>
      <c r="O40" s="90">
        <v>0</v>
      </c>
      <c r="P40" s="90">
        <v>16</v>
      </c>
      <c r="S40" s="90"/>
      <c r="T40" s="90"/>
      <c r="U40" s="90">
        <v>0</v>
      </c>
      <c r="V40" s="90">
        <v>0</v>
      </c>
      <c r="W40" s="90"/>
      <c r="Z40" s="90">
        <v>0</v>
      </c>
      <c r="AA40" s="90">
        <v>0</v>
      </c>
      <c r="AB40" s="90">
        <v>17</v>
      </c>
      <c r="AC40" s="90">
        <v>18</v>
      </c>
      <c r="AD40" s="90">
        <v>18</v>
      </c>
      <c r="AE40" s="90"/>
      <c r="AF40" s="90"/>
      <c r="AI40" s="90"/>
      <c r="AJ40" s="90"/>
      <c r="AK40" s="90"/>
      <c r="AL40" s="90">
        <v>8</v>
      </c>
      <c r="AM40" s="90">
        <v>8</v>
      </c>
      <c r="AN40" s="90">
        <f>AN34+1</f>
        <v>10</v>
      </c>
      <c r="AO40" s="90">
        <v>15</v>
      </c>
      <c r="AQ40" s="90"/>
      <c r="AR40" s="90"/>
      <c r="AS40" s="90"/>
      <c r="AU40" s="90"/>
      <c r="AV40" s="90">
        <v>4</v>
      </c>
      <c r="AW40" s="90">
        <v>6</v>
      </c>
      <c r="AX40" s="90">
        <v>9</v>
      </c>
      <c r="AY40" s="90">
        <v>15</v>
      </c>
      <c r="AZ40" s="90"/>
      <c r="BA40" s="90"/>
      <c r="BB40" s="90"/>
      <c r="BC40" s="90"/>
      <c r="BD40" s="90"/>
      <c r="BE40" s="90"/>
      <c r="BF40" s="90"/>
      <c r="BG40" s="90"/>
      <c r="BH40" s="90"/>
      <c r="BJ40" s="90"/>
      <c r="BK40" s="90"/>
      <c r="BL40" s="90"/>
      <c r="BM40" s="90"/>
      <c r="BN40" s="90"/>
      <c r="BP40" s="90">
        <v>0</v>
      </c>
      <c r="BQ40" s="90">
        <v>0</v>
      </c>
      <c r="BR40" s="90"/>
      <c r="BS40" s="90"/>
      <c r="BT40" s="90"/>
      <c r="BU40" s="90"/>
      <c r="BV40" s="90">
        <v>0</v>
      </c>
      <c r="BW40" s="90">
        <v>0</v>
      </c>
      <c r="BX40" s="90">
        <v>13</v>
      </c>
      <c r="BY40" s="90">
        <v>0</v>
      </c>
      <c r="BZ40" s="90">
        <v>0</v>
      </c>
      <c r="CA40" s="90">
        <v>0</v>
      </c>
      <c r="CB40" s="90">
        <v>4</v>
      </c>
      <c r="CC40" s="90">
        <v>0</v>
      </c>
      <c r="CD40" s="90">
        <v>15</v>
      </c>
      <c r="CE40" s="90"/>
      <c r="CF40" s="90">
        <v>0</v>
      </c>
      <c r="CG40" s="90">
        <v>0</v>
      </c>
      <c r="CH40" s="90"/>
      <c r="CI40" s="90"/>
      <c r="CJ40" s="90"/>
      <c r="CK40" s="90"/>
      <c r="CL40" s="90"/>
      <c r="CM40" s="90"/>
      <c r="CN40" s="90"/>
      <c r="CO40" s="90"/>
      <c r="CP40" s="90"/>
      <c r="CQ40" s="90"/>
      <c r="CR40" s="90"/>
      <c r="CS40" s="90"/>
      <c r="CT40" s="90"/>
      <c r="CU40" s="90"/>
      <c r="CV40" s="90"/>
      <c r="CW40" s="90"/>
      <c r="CX40" s="90"/>
      <c r="CY40" s="90"/>
      <c r="CZ40" s="90"/>
      <c r="DA40" s="90"/>
      <c r="DB40" s="90"/>
      <c r="DC40" s="90"/>
    </row>
    <row r="41" spans="1:107" x14ac:dyDescent="0.2">
      <c r="A41" s="1">
        <f t="shared" si="0"/>
        <v>40</v>
      </c>
      <c r="B41" t="s">
        <v>4725</v>
      </c>
      <c r="C41" s="1">
        <v>0</v>
      </c>
      <c r="E41" s="90">
        <v>0</v>
      </c>
      <c r="F41" s="90">
        <v>0</v>
      </c>
      <c r="G41" s="90">
        <v>0</v>
      </c>
      <c r="H41" s="90">
        <v>14</v>
      </c>
      <c r="I41" s="90">
        <v>0</v>
      </c>
      <c r="J41" s="90">
        <v>0</v>
      </c>
      <c r="K41" s="90">
        <v>0</v>
      </c>
      <c r="L41" s="90">
        <v>0</v>
      </c>
      <c r="M41" s="90">
        <v>0</v>
      </c>
      <c r="N41" s="90">
        <v>0</v>
      </c>
      <c r="O41" s="90">
        <v>0</v>
      </c>
      <c r="P41" s="90">
        <v>0</v>
      </c>
      <c r="S41" s="90"/>
      <c r="T41" s="90"/>
      <c r="U41" s="90">
        <v>0</v>
      </c>
      <c r="V41" s="90">
        <v>0</v>
      </c>
      <c r="W41" s="90"/>
      <c r="Z41" s="90">
        <v>0</v>
      </c>
      <c r="AA41" s="90">
        <v>0</v>
      </c>
      <c r="AB41" s="90">
        <v>0</v>
      </c>
      <c r="AC41" s="90">
        <v>0</v>
      </c>
      <c r="AD41" s="90">
        <v>17</v>
      </c>
      <c r="AE41" s="90"/>
      <c r="AF41" s="90"/>
      <c r="AI41" s="90"/>
      <c r="AJ41" s="90"/>
      <c r="AK41" s="90"/>
      <c r="AL41" s="90">
        <v>0</v>
      </c>
      <c r="AM41" s="90">
        <v>0</v>
      </c>
      <c r="AN41" s="90">
        <v>0</v>
      </c>
      <c r="AO41" s="90">
        <v>0</v>
      </c>
      <c r="AQ41" s="90"/>
      <c r="AR41" s="90"/>
      <c r="AS41" s="90"/>
      <c r="AU41" s="90"/>
      <c r="AV41" s="90">
        <v>0</v>
      </c>
      <c r="AW41" s="90">
        <v>0</v>
      </c>
      <c r="AX41" s="90">
        <v>0</v>
      </c>
      <c r="AY41" s="90">
        <v>0</v>
      </c>
      <c r="AZ41" s="90"/>
      <c r="BA41" s="90"/>
      <c r="BB41" s="90"/>
      <c r="BC41" s="90"/>
      <c r="BD41" s="90"/>
      <c r="BE41" s="90"/>
      <c r="BF41" s="90"/>
      <c r="BG41" s="90"/>
      <c r="BH41" s="90"/>
      <c r="BJ41" s="90"/>
      <c r="BK41" s="90"/>
      <c r="BL41" s="90"/>
      <c r="BM41" s="90"/>
      <c r="BN41" s="90"/>
      <c r="BP41" s="90">
        <v>0</v>
      </c>
      <c r="BQ41" s="90">
        <v>0</v>
      </c>
      <c r="BR41" s="90"/>
      <c r="BS41" s="90"/>
      <c r="BT41" s="90"/>
      <c r="BU41" s="90"/>
      <c r="BV41" s="90">
        <v>0</v>
      </c>
      <c r="BW41" s="90">
        <v>0</v>
      </c>
      <c r="BX41" s="90">
        <v>0</v>
      </c>
      <c r="BY41" s="90">
        <v>0</v>
      </c>
      <c r="BZ41" s="90">
        <v>0</v>
      </c>
      <c r="CA41" s="90">
        <v>0</v>
      </c>
      <c r="CB41" s="90">
        <v>0</v>
      </c>
      <c r="CC41" s="90">
        <v>0</v>
      </c>
      <c r="CD41" s="90">
        <v>0</v>
      </c>
      <c r="CE41" s="90"/>
      <c r="CF41" s="90">
        <v>0</v>
      </c>
      <c r="CG41" s="90">
        <v>0</v>
      </c>
      <c r="CH41" s="90"/>
      <c r="CI41" s="90"/>
      <c r="CJ41" s="90"/>
      <c r="CK41" s="90"/>
      <c r="CL41" s="90"/>
      <c r="CM41" s="90"/>
      <c r="CN41" s="90"/>
      <c r="CO41" s="90"/>
      <c r="CP41" s="90"/>
      <c r="CQ41" s="90"/>
      <c r="CR41" s="90"/>
      <c r="CS41" s="90"/>
      <c r="CT41" s="90"/>
      <c r="CU41" s="90"/>
      <c r="CV41" s="90"/>
      <c r="CW41" s="90"/>
      <c r="CX41" s="90"/>
      <c r="CY41" s="90"/>
      <c r="CZ41" s="90"/>
      <c r="DA41" s="90"/>
      <c r="DB41" s="90"/>
      <c r="DC41" s="90"/>
    </row>
    <row r="42" spans="1:107" x14ac:dyDescent="0.2">
      <c r="A42" s="1">
        <f t="shared" si="0"/>
        <v>41</v>
      </c>
      <c r="B42" t="s">
        <v>4726</v>
      </c>
      <c r="C42" s="1">
        <v>0</v>
      </c>
      <c r="E42" s="90">
        <v>0</v>
      </c>
      <c r="F42" s="90">
        <v>0</v>
      </c>
      <c r="G42" s="90">
        <v>0</v>
      </c>
      <c r="H42" s="90">
        <v>0</v>
      </c>
      <c r="I42" s="90">
        <v>0</v>
      </c>
      <c r="J42" s="90">
        <v>0</v>
      </c>
      <c r="K42" s="90">
        <v>0</v>
      </c>
      <c r="L42" s="90">
        <v>0</v>
      </c>
      <c r="M42" s="90">
        <v>0</v>
      </c>
      <c r="N42" s="90">
        <v>0</v>
      </c>
      <c r="O42" s="90">
        <v>0</v>
      </c>
      <c r="P42" s="90">
        <v>0</v>
      </c>
      <c r="S42" s="90"/>
      <c r="T42" s="90"/>
      <c r="U42" s="90">
        <v>0</v>
      </c>
      <c r="V42" s="90">
        <v>0</v>
      </c>
      <c r="W42" s="90"/>
      <c r="Z42" s="90">
        <v>0</v>
      </c>
      <c r="AA42" s="90">
        <v>0</v>
      </c>
      <c r="AB42" s="90">
        <v>0</v>
      </c>
      <c r="AC42" s="90">
        <v>0</v>
      </c>
      <c r="AD42" s="90">
        <v>0</v>
      </c>
      <c r="AE42" s="90"/>
      <c r="AF42" s="90"/>
      <c r="AI42" s="90"/>
      <c r="AJ42" s="90"/>
      <c r="AK42" s="90"/>
      <c r="AL42" s="90">
        <v>0</v>
      </c>
      <c r="AM42" s="90">
        <v>0</v>
      </c>
      <c r="AN42" s="90">
        <v>0</v>
      </c>
      <c r="AO42" s="90">
        <v>0</v>
      </c>
      <c r="AQ42" s="90"/>
      <c r="AR42" s="90"/>
      <c r="AS42" s="90"/>
      <c r="AU42" s="90"/>
      <c r="AV42" s="90">
        <v>0</v>
      </c>
      <c r="AW42" s="90">
        <v>0</v>
      </c>
      <c r="AX42" s="90">
        <v>0</v>
      </c>
      <c r="AY42" s="90">
        <v>0</v>
      </c>
      <c r="AZ42" s="90"/>
      <c r="BA42" s="90"/>
      <c r="BB42" s="90"/>
      <c r="BC42" s="90"/>
      <c r="BD42" s="90"/>
      <c r="BE42" s="90"/>
      <c r="BF42" s="90"/>
      <c r="BG42" s="90"/>
      <c r="BH42" s="90"/>
      <c r="BJ42" s="90"/>
      <c r="BK42" s="90"/>
      <c r="BL42" s="90"/>
      <c r="BM42" s="90"/>
      <c r="BN42" s="90"/>
      <c r="BP42" s="90">
        <v>0</v>
      </c>
      <c r="BQ42" s="90">
        <v>0</v>
      </c>
      <c r="BR42" s="90"/>
      <c r="BS42" s="90"/>
      <c r="BT42" s="90"/>
      <c r="BU42" s="90"/>
      <c r="BV42" s="90">
        <v>0</v>
      </c>
      <c r="BW42" s="90">
        <v>0</v>
      </c>
      <c r="BX42" s="90">
        <v>0</v>
      </c>
      <c r="BY42" s="90">
        <v>0</v>
      </c>
      <c r="BZ42" s="90">
        <v>0</v>
      </c>
      <c r="CA42" s="90">
        <v>0</v>
      </c>
      <c r="CB42" s="90">
        <v>0</v>
      </c>
      <c r="CC42" s="90">
        <v>0</v>
      </c>
      <c r="CD42" s="90">
        <v>0</v>
      </c>
      <c r="CE42" s="90"/>
      <c r="CF42" s="90">
        <v>0</v>
      </c>
      <c r="CG42" s="90">
        <v>0</v>
      </c>
      <c r="CH42" s="90"/>
      <c r="CI42" s="90"/>
      <c r="CJ42" s="90"/>
      <c r="CK42" s="90"/>
      <c r="CL42" s="90"/>
      <c r="CM42" s="90"/>
      <c r="CN42" s="90"/>
      <c r="CO42" s="90"/>
      <c r="CP42" s="90"/>
      <c r="CQ42" s="90"/>
      <c r="CR42" s="90"/>
      <c r="CS42" s="90"/>
      <c r="CT42" s="90"/>
      <c r="CU42" s="90"/>
      <c r="CV42" s="90"/>
      <c r="CW42" s="90"/>
      <c r="CX42" s="90"/>
      <c r="CY42" s="90"/>
      <c r="CZ42" s="90"/>
      <c r="DA42" s="90"/>
      <c r="DB42" s="90"/>
      <c r="DC42" s="90"/>
    </row>
    <row r="43" spans="1:107" x14ac:dyDescent="0.2">
      <c r="A43" s="1">
        <f t="shared" si="0"/>
        <v>42</v>
      </c>
      <c r="B43" t="s">
        <v>4727</v>
      </c>
      <c r="C43" s="1">
        <v>0</v>
      </c>
      <c r="E43" s="90" t="s">
        <v>4691</v>
      </c>
      <c r="F43" s="90" t="s">
        <v>4691</v>
      </c>
      <c r="G43" s="90" t="s">
        <v>4899</v>
      </c>
      <c r="H43" s="90" t="s">
        <v>4865</v>
      </c>
      <c r="I43" s="90">
        <v>0</v>
      </c>
      <c r="J43" s="90">
        <v>0</v>
      </c>
      <c r="K43" s="90">
        <v>0</v>
      </c>
      <c r="L43" s="90" t="s">
        <v>4691</v>
      </c>
      <c r="M43" s="90">
        <v>0</v>
      </c>
      <c r="N43" s="90" t="s">
        <v>4897</v>
      </c>
      <c r="O43" s="90">
        <v>0</v>
      </c>
      <c r="P43" s="90" t="s">
        <v>4865</v>
      </c>
      <c r="S43" s="90"/>
      <c r="T43" s="90"/>
      <c r="U43" s="90">
        <v>0</v>
      </c>
      <c r="V43" s="90">
        <v>0</v>
      </c>
      <c r="W43" s="90"/>
      <c r="Z43" s="90">
        <v>0</v>
      </c>
      <c r="AA43" s="90">
        <v>0</v>
      </c>
      <c r="AB43" s="90" t="s">
        <v>4691</v>
      </c>
      <c r="AC43" s="90" t="s">
        <v>4865</v>
      </c>
      <c r="AD43" s="90" t="s">
        <v>4691</v>
      </c>
      <c r="AE43" s="90"/>
      <c r="AF43" s="90"/>
      <c r="AI43" s="90"/>
      <c r="AJ43" s="90"/>
      <c r="AK43" s="90"/>
      <c r="AL43" s="124" t="s">
        <v>5104</v>
      </c>
      <c r="AM43" s="124" t="s">
        <v>5009</v>
      </c>
      <c r="AN43" s="124" t="str">
        <f>AN37</f>
        <v>1d8</v>
      </c>
      <c r="AO43" s="124" t="s">
        <v>5104</v>
      </c>
      <c r="AQ43" s="90"/>
      <c r="AR43" s="90"/>
      <c r="AS43" s="90"/>
      <c r="AU43" s="90"/>
      <c r="AV43" s="124" t="s">
        <v>4897</v>
      </c>
      <c r="AW43" s="124" t="s">
        <v>4897</v>
      </c>
      <c r="AX43" s="90" t="s">
        <v>4691</v>
      </c>
      <c r="AY43" s="124" t="s">
        <v>4909</v>
      </c>
      <c r="AZ43" s="90"/>
      <c r="BA43" s="90"/>
      <c r="BB43" s="90"/>
      <c r="BC43" s="90"/>
      <c r="BD43" s="90"/>
      <c r="BE43" s="90"/>
      <c r="BF43" s="90"/>
      <c r="BG43" s="90"/>
      <c r="BH43" s="90"/>
      <c r="BJ43" s="90"/>
      <c r="BK43" s="90"/>
      <c r="BL43" s="90"/>
      <c r="BM43" s="90"/>
      <c r="BN43" s="90"/>
      <c r="BP43" s="90">
        <v>0</v>
      </c>
      <c r="BQ43" s="90">
        <v>0</v>
      </c>
      <c r="BR43" s="90"/>
      <c r="BS43" s="90"/>
      <c r="BT43" s="90"/>
      <c r="BU43" s="90"/>
      <c r="BV43" s="90">
        <v>0</v>
      </c>
      <c r="BW43" s="90">
        <v>0</v>
      </c>
      <c r="BX43" s="90" t="s">
        <v>4691</v>
      </c>
      <c r="BY43" s="90">
        <v>0</v>
      </c>
      <c r="BZ43" s="90">
        <v>0</v>
      </c>
      <c r="CA43" s="90">
        <v>0</v>
      </c>
      <c r="CB43" s="90" t="s">
        <v>4695</v>
      </c>
      <c r="CC43" s="90">
        <v>0</v>
      </c>
      <c r="CD43" s="90" t="s">
        <v>4897</v>
      </c>
      <c r="CE43" s="90"/>
      <c r="CF43" s="90">
        <v>0</v>
      </c>
      <c r="CG43" s="90">
        <v>0</v>
      </c>
      <c r="CH43" s="90"/>
      <c r="CI43" s="90"/>
      <c r="CJ43" s="90"/>
      <c r="CK43" s="90"/>
      <c r="CL43" s="90"/>
      <c r="CM43" s="90"/>
      <c r="CN43" s="90"/>
      <c r="CO43" s="90"/>
      <c r="CP43" s="90"/>
      <c r="CQ43" s="90"/>
      <c r="CR43" s="90"/>
      <c r="CS43" s="90"/>
      <c r="CT43" s="90"/>
      <c r="CU43" s="90"/>
      <c r="CV43" s="90"/>
      <c r="CW43" s="90"/>
      <c r="CX43" s="90"/>
      <c r="CY43" s="90"/>
      <c r="CZ43" s="90"/>
      <c r="DA43" s="90"/>
      <c r="DB43" s="90"/>
      <c r="DC43" s="90"/>
    </row>
    <row r="44" spans="1:107" x14ac:dyDescent="0.2">
      <c r="A44" s="1">
        <f t="shared" si="0"/>
        <v>43</v>
      </c>
      <c r="B44" t="s">
        <v>4728</v>
      </c>
      <c r="C44" s="1">
        <v>0</v>
      </c>
      <c r="E44" s="91">
        <v>16</v>
      </c>
      <c r="F44" s="91">
        <v>7</v>
      </c>
      <c r="G44" s="91">
        <v>7</v>
      </c>
      <c r="H44" s="91">
        <v>18</v>
      </c>
      <c r="I44" s="91">
        <v>0</v>
      </c>
      <c r="J44" s="91">
        <v>0</v>
      </c>
      <c r="K44" s="91">
        <v>0</v>
      </c>
      <c r="L44" s="91">
        <v>7</v>
      </c>
      <c r="M44" s="91">
        <v>0</v>
      </c>
      <c r="N44" s="91">
        <v>6</v>
      </c>
      <c r="O44" s="91">
        <v>0</v>
      </c>
      <c r="P44" s="91">
        <v>18</v>
      </c>
      <c r="S44" s="91"/>
      <c r="T44" s="91"/>
      <c r="U44" s="91">
        <v>0</v>
      </c>
      <c r="V44" s="91">
        <v>0</v>
      </c>
      <c r="W44" s="91"/>
      <c r="Z44" s="91">
        <v>0</v>
      </c>
      <c r="AA44" s="91">
        <v>0</v>
      </c>
      <c r="AB44" s="91">
        <v>10</v>
      </c>
      <c r="AC44" s="91">
        <v>7</v>
      </c>
      <c r="AD44" s="91">
        <v>16</v>
      </c>
      <c r="AE44" s="91"/>
      <c r="AF44" s="91"/>
      <c r="AI44" s="91"/>
      <c r="AJ44" s="91"/>
      <c r="AK44" s="91"/>
      <c r="AL44" s="91">
        <v>9</v>
      </c>
      <c r="AM44" s="91">
        <v>12</v>
      </c>
      <c r="AN44" s="91">
        <f>AN38-1</f>
        <v>21</v>
      </c>
      <c r="AO44" s="91">
        <v>21</v>
      </c>
      <c r="AQ44" s="91"/>
      <c r="AR44" s="91"/>
      <c r="AS44" s="91"/>
      <c r="AU44" s="91"/>
      <c r="AV44" s="91">
        <v>4</v>
      </c>
      <c r="AW44" s="91">
        <v>4</v>
      </c>
      <c r="AX44" s="91">
        <v>9</v>
      </c>
      <c r="AY44" s="91">
        <v>6</v>
      </c>
      <c r="AZ44" s="91"/>
      <c r="BA44" s="91"/>
      <c r="BB44" s="91"/>
      <c r="BC44" s="91"/>
      <c r="BD44" s="91"/>
      <c r="BE44" s="91"/>
      <c r="BF44" s="91"/>
      <c r="BG44" s="91"/>
      <c r="BH44" s="91"/>
      <c r="BJ44" s="91"/>
      <c r="BK44" s="91"/>
      <c r="BL44" s="91"/>
      <c r="BM44" s="91"/>
      <c r="BN44" s="91"/>
      <c r="BP44" s="91">
        <v>0</v>
      </c>
      <c r="BQ44" s="91">
        <v>0</v>
      </c>
      <c r="BR44" s="91"/>
      <c r="BS44" s="91"/>
      <c r="BT44" s="91"/>
      <c r="BU44" s="91"/>
      <c r="BV44" s="91">
        <v>0</v>
      </c>
      <c r="BW44" s="91">
        <v>0</v>
      </c>
      <c r="BX44" s="91">
        <v>12</v>
      </c>
      <c r="BY44" s="91">
        <v>0</v>
      </c>
      <c r="BZ44" s="91">
        <v>0</v>
      </c>
      <c r="CA44" s="91">
        <v>0</v>
      </c>
      <c r="CB44" s="91">
        <v>9</v>
      </c>
      <c r="CC44" s="91">
        <v>0</v>
      </c>
      <c r="CD44" s="91">
        <v>16</v>
      </c>
      <c r="CE44" s="91"/>
      <c r="CF44" s="91">
        <v>0</v>
      </c>
      <c r="CG44" s="91">
        <v>0</v>
      </c>
      <c r="CH44" s="91"/>
      <c r="CI44" s="91"/>
      <c r="CJ44" s="91"/>
      <c r="CK44" s="91"/>
      <c r="CL44" s="91"/>
      <c r="CM44" s="91"/>
      <c r="CN44" s="91"/>
      <c r="CO44" s="91"/>
      <c r="CP44" s="91"/>
      <c r="CQ44" s="91"/>
      <c r="CR44" s="91"/>
      <c r="CS44" s="91"/>
      <c r="CT44" s="91"/>
      <c r="CU44" s="91"/>
      <c r="CV44" s="91"/>
      <c r="CW44" s="91"/>
      <c r="CX44" s="91"/>
      <c r="CY44" s="91"/>
      <c r="CZ44" s="91"/>
      <c r="DA44" s="91"/>
      <c r="DB44" s="91"/>
      <c r="DC44" s="91"/>
    </row>
    <row r="45" spans="1:107" ht="38.25" x14ac:dyDescent="0.2">
      <c r="A45" s="1">
        <f t="shared" si="0"/>
        <v>44</v>
      </c>
      <c r="B45" t="s">
        <v>4729</v>
      </c>
      <c r="C45" s="1">
        <v>0</v>
      </c>
      <c r="E45" s="91" t="s">
        <v>51</v>
      </c>
      <c r="F45" s="91">
        <v>0</v>
      </c>
      <c r="G45" s="91" t="s">
        <v>4903</v>
      </c>
      <c r="H45" s="91">
        <v>0</v>
      </c>
      <c r="I45" s="91">
        <v>0</v>
      </c>
      <c r="J45" s="91">
        <v>0</v>
      </c>
      <c r="K45" s="91">
        <v>0</v>
      </c>
      <c r="L45" s="91" t="s">
        <v>5035</v>
      </c>
      <c r="M45" s="91">
        <v>0</v>
      </c>
      <c r="N45" s="91" t="s">
        <v>5058</v>
      </c>
      <c r="O45" s="91">
        <v>0</v>
      </c>
      <c r="P45" s="91">
        <v>0</v>
      </c>
      <c r="S45" s="91"/>
      <c r="T45" s="91"/>
      <c r="U45" s="91">
        <v>0</v>
      </c>
      <c r="V45" s="91">
        <v>0</v>
      </c>
      <c r="W45" s="91"/>
      <c r="Z45" s="91">
        <v>0</v>
      </c>
      <c r="AA45" s="91">
        <v>0</v>
      </c>
      <c r="AB45" s="91">
        <v>0</v>
      </c>
      <c r="AC45" s="91" t="s">
        <v>5355</v>
      </c>
      <c r="AD45" s="91">
        <v>0</v>
      </c>
      <c r="AE45" s="91"/>
      <c r="AF45" s="91"/>
      <c r="AI45" s="91"/>
      <c r="AJ45" s="91"/>
      <c r="AK45" s="91"/>
      <c r="AL45" s="91"/>
      <c r="AM45" s="123" t="s">
        <v>5545</v>
      </c>
      <c r="AN45" s="123" t="s">
        <v>5553</v>
      </c>
      <c r="AO45" s="123" t="s">
        <v>5550</v>
      </c>
      <c r="AQ45" s="91"/>
      <c r="AR45" s="91"/>
      <c r="AS45" s="91"/>
      <c r="AU45" s="91"/>
      <c r="AV45" s="91"/>
      <c r="AW45" s="123" t="s">
        <v>5376</v>
      </c>
      <c r="AX45" s="91" t="s">
        <v>3880</v>
      </c>
      <c r="AY45" s="91"/>
      <c r="AZ45" s="91"/>
      <c r="BA45" s="91"/>
      <c r="BB45" s="91"/>
      <c r="BC45" s="91"/>
      <c r="BD45" s="91"/>
      <c r="BE45" s="91"/>
      <c r="BF45" s="91"/>
      <c r="BG45" s="91"/>
      <c r="BH45" s="91"/>
      <c r="BJ45" s="91"/>
      <c r="BK45" s="91"/>
      <c r="BL45" s="91"/>
      <c r="BM45" s="91"/>
      <c r="BN45" s="91"/>
      <c r="BP45" s="91">
        <v>0</v>
      </c>
      <c r="BQ45" s="91">
        <v>0</v>
      </c>
      <c r="BR45" s="91"/>
      <c r="BS45" s="91"/>
      <c r="BT45" s="91"/>
      <c r="BU45" s="91"/>
      <c r="BV45" s="91">
        <v>0</v>
      </c>
      <c r="BW45" s="91">
        <v>0</v>
      </c>
      <c r="BX45" s="91">
        <v>0</v>
      </c>
      <c r="BY45" s="91">
        <v>0</v>
      </c>
      <c r="BZ45" s="91">
        <v>0</v>
      </c>
      <c r="CA45" s="91">
        <v>0</v>
      </c>
      <c r="CB45" s="91">
        <v>0</v>
      </c>
      <c r="CC45" s="91">
        <v>0</v>
      </c>
      <c r="CD45" s="91">
        <v>0</v>
      </c>
      <c r="CE45" s="91"/>
      <c r="CF45" s="91">
        <v>0</v>
      </c>
      <c r="CG45" s="91">
        <v>0</v>
      </c>
      <c r="CH45" s="91"/>
      <c r="CI45" s="91"/>
      <c r="CJ45" s="91"/>
      <c r="CK45" s="91"/>
      <c r="CL45" s="91"/>
      <c r="CM45" s="91"/>
      <c r="CN45" s="91"/>
      <c r="CO45" s="91"/>
      <c r="CP45" s="91"/>
      <c r="CQ45" s="91"/>
      <c r="CR45" s="91"/>
      <c r="CS45" s="91"/>
      <c r="CT45" s="91"/>
      <c r="CU45" s="91"/>
      <c r="CV45" s="91"/>
      <c r="CW45" s="91"/>
      <c r="CX45" s="91"/>
      <c r="CY45" s="91"/>
      <c r="CZ45" s="91"/>
      <c r="DA45" s="91"/>
      <c r="DB45" s="91"/>
      <c r="DC45" s="91"/>
    </row>
    <row r="46" spans="1:107" x14ac:dyDescent="0.2">
      <c r="A46" s="1">
        <f t="shared" si="0"/>
        <v>45</v>
      </c>
      <c r="B46" t="s">
        <v>4730</v>
      </c>
      <c r="C46" s="1">
        <v>0</v>
      </c>
      <c r="E46" s="90">
        <v>12</v>
      </c>
      <c r="F46" s="90">
        <v>0</v>
      </c>
      <c r="G46" s="90">
        <v>16</v>
      </c>
      <c r="H46" s="90">
        <v>0</v>
      </c>
      <c r="I46" s="90">
        <v>0</v>
      </c>
      <c r="J46" s="90">
        <v>0</v>
      </c>
      <c r="K46" s="90">
        <v>0</v>
      </c>
      <c r="L46" s="90">
        <v>17</v>
      </c>
      <c r="M46" s="90">
        <v>0</v>
      </c>
      <c r="N46" s="90">
        <v>13</v>
      </c>
      <c r="O46" s="90">
        <v>0</v>
      </c>
      <c r="P46" s="90">
        <v>0</v>
      </c>
      <c r="S46" s="90"/>
      <c r="T46" s="90"/>
      <c r="U46" s="90">
        <v>0</v>
      </c>
      <c r="V46" s="90">
        <v>0</v>
      </c>
      <c r="W46" s="90"/>
      <c r="Z46" s="90">
        <v>0</v>
      </c>
      <c r="AA46" s="90">
        <v>0</v>
      </c>
      <c r="AB46" s="90">
        <v>0</v>
      </c>
      <c r="AC46" s="90">
        <v>18</v>
      </c>
      <c r="AD46" s="90">
        <v>0</v>
      </c>
      <c r="AE46" s="90"/>
      <c r="AF46" s="90"/>
      <c r="AI46" s="90"/>
      <c r="AJ46" s="90"/>
      <c r="AK46" s="90"/>
      <c r="AL46" s="90"/>
      <c r="AM46" s="90">
        <v>9</v>
      </c>
      <c r="AN46" s="90">
        <f>AN40+1</f>
        <v>11</v>
      </c>
      <c r="AO46" s="90">
        <v>17</v>
      </c>
      <c r="AQ46" s="90"/>
      <c r="AR46" s="90"/>
      <c r="AS46" s="90"/>
      <c r="AU46" s="90"/>
      <c r="AV46" s="90"/>
      <c r="AW46" s="90">
        <v>6</v>
      </c>
      <c r="AX46" s="90">
        <v>15</v>
      </c>
      <c r="AY46" s="90">
        <v>14</v>
      </c>
      <c r="AZ46" s="90"/>
      <c r="BA46" s="90"/>
      <c r="BB46" s="90"/>
      <c r="BC46" s="90"/>
      <c r="BD46" s="90"/>
      <c r="BE46" s="90"/>
      <c r="BF46" s="90"/>
      <c r="BG46" s="90"/>
      <c r="BH46" s="90"/>
      <c r="BJ46" s="90"/>
      <c r="BK46" s="90"/>
      <c r="BL46" s="90"/>
      <c r="BM46" s="90"/>
      <c r="BN46" s="90"/>
      <c r="BP46" s="90">
        <v>0</v>
      </c>
      <c r="BQ46" s="90">
        <v>0</v>
      </c>
      <c r="BR46" s="90"/>
      <c r="BS46" s="90"/>
      <c r="BT46" s="90"/>
      <c r="BU46" s="90"/>
      <c r="BV46" s="90">
        <v>0</v>
      </c>
      <c r="BW46" s="90">
        <v>0</v>
      </c>
      <c r="BX46" s="90">
        <v>0</v>
      </c>
      <c r="BY46" s="90">
        <v>0</v>
      </c>
      <c r="BZ46" s="90">
        <v>0</v>
      </c>
      <c r="CA46" s="90">
        <v>0</v>
      </c>
      <c r="CB46" s="90">
        <v>0</v>
      </c>
      <c r="CC46" s="90">
        <v>0</v>
      </c>
      <c r="CD46" s="90">
        <v>0</v>
      </c>
      <c r="CE46" s="90"/>
      <c r="CF46" s="90">
        <v>0</v>
      </c>
      <c r="CG46" s="90">
        <v>0</v>
      </c>
      <c r="CH46" s="90"/>
      <c r="CI46" s="90"/>
      <c r="CJ46" s="90"/>
      <c r="CK46" s="90"/>
      <c r="CL46" s="90"/>
      <c r="CM46" s="90"/>
      <c r="CN46" s="90"/>
      <c r="CO46" s="90"/>
      <c r="CP46" s="90"/>
      <c r="CQ46" s="90"/>
      <c r="CR46" s="90"/>
      <c r="CS46" s="90"/>
      <c r="CT46" s="90"/>
      <c r="CU46" s="90"/>
      <c r="CV46" s="90"/>
      <c r="CW46" s="90"/>
      <c r="CX46" s="90"/>
      <c r="CY46" s="90"/>
      <c r="CZ46" s="90"/>
      <c r="DA46" s="90"/>
      <c r="DB46" s="90"/>
      <c r="DC46" s="90"/>
    </row>
    <row r="47" spans="1:107" x14ac:dyDescent="0.2">
      <c r="A47" s="1">
        <f t="shared" si="0"/>
        <v>46</v>
      </c>
      <c r="B47" t="s">
        <v>4731</v>
      </c>
      <c r="C47" s="1">
        <v>0</v>
      </c>
      <c r="E47" s="90">
        <v>0</v>
      </c>
      <c r="F47" s="90">
        <v>0</v>
      </c>
      <c r="G47" s="90">
        <v>0</v>
      </c>
      <c r="H47" s="90">
        <v>0</v>
      </c>
      <c r="I47" s="90">
        <v>0</v>
      </c>
      <c r="J47" s="90">
        <v>0</v>
      </c>
      <c r="K47" s="90">
        <v>0</v>
      </c>
      <c r="L47" s="90">
        <v>0</v>
      </c>
      <c r="M47" s="90">
        <v>0</v>
      </c>
      <c r="N47" s="90">
        <v>0</v>
      </c>
      <c r="O47" s="90">
        <v>0</v>
      </c>
      <c r="P47" s="90">
        <v>0</v>
      </c>
      <c r="S47" s="90"/>
      <c r="T47" s="90"/>
      <c r="U47" s="90">
        <v>0</v>
      </c>
      <c r="V47" s="90">
        <v>0</v>
      </c>
      <c r="W47" s="90"/>
      <c r="Z47" s="90">
        <v>0</v>
      </c>
      <c r="AA47" s="90">
        <v>0</v>
      </c>
      <c r="AB47" s="90">
        <v>0</v>
      </c>
      <c r="AC47" s="90">
        <v>0</v>
      </c>
      <c r="AD47" s="90">
        <v>0</v>
      </c>
      <c r="AE47" s="90"/>
      <c r="AF47" s="90"/>
      <c r="AI47" s="90"/>
      <c r="AJ47" s="90"/>
      <c r="AK47" s="90"/>
      <c r="AL47" s="90"/>
      <c r="AM47" s="90">
        <v>0</v>
      </c>
      <c r="AN47" s="90">
        <v>0</v>
      </c>
      <c r="AO47" s="90">
        <v>0</v>
      </c>
      <c r="AQ47" s="90"/>
      <c r="AR47" s="90"/>
      <c r="AS47" s="90"/>
      <c r="AU47" s="90"/>
      <c r="AV47" s="90"/>
      <c r="AW47" s="90">
        <v>0</v>
      </c>
      <c r="AX47" s="90">
        <v>0</v>
      </c>
      <c r="AY47" s="90">
        <v>0</v>
      </c>
      <c r="AZ47" s="90"/>
      <c r="BA47" s="90"/>
      <c r="BB47" s="90"/>
      <c r="BC47" s="90"/>
      <c r="BD47" s="90"/>
      <c r="BE47" s="90"/>
      <c r="BF47" s="90"/>
      <c r="BG47" s="90"/>
      <c r="BH47" s="90"/>
      <c r="BJ47" s="90"/>
      <c r="BK47" s="90"/>
      <c r="BL47" s="90"/>
      <c r="BM47" s="90"/>
      <c r="BN47" s="90"/>
      <c r="BP47" s="90">
        <v>0</v>
      </c>
      <c r="BQ47" s="90">
        <v>0</v>
      </c>
      <c r="BR47" s="90"/>
      <c r="BS47" s="90"/>
      <c r="BT47" s="90"/>
      <c r="BU47" s="90"/>
      <c r="BV47" s="90">
        <v>0</v>
      </c>
      <c r="BW47" s="90">
        <v>0</v>
      </c>
      <c r="BX47" s="90">
        <v>0</v>
      </c>
      <c r="BY47" s="90">
        <v>0</v>
      </c>
      <c r="BZ47" s="90">
        <v>0</v>
      </c>
      <c r="CA47" s="90">
        <v>0</v>
      </c>
      <c r="CB47" s="90">
        <v>0</v>
      </c>
      <c r="CC47" s="90">
        <v>0</v>
      </c>
      <c r="CD47" s="90">
        <v>0</v>
      </c>
      <c r="CE47" s="90"/>
      <c r="CF47" s="90">
        <v>0</v>
      </c>
      <c r="CG47" s="90">
        <v>0</v>
      </c>
      <c r="CH47" s="90"/>
      <c r="CI47" s="90"/>
      <c r="CJ47" s="90"/>
      <c r="CK47" s="90"/>
      <c r="CL47" s="90"/>
      <c r="CM47" s="90"/>
      <c r="CN47" s="90"/>
      <c r="CO47" s="90"/>
      <c r="CP47" s="90"/>
      <c r="CQ47" s="90"/>
      <c r="CR47" s="90"/>
      <c r="CS47" s="90"/>
      <c r="CT47" s="90"/>
      <c r="CU47" s="90"/>
      <c r="CV47" s="90"/>
      <c r="CW47" s="90"/>
      <c r="CX47" s="90"/>
      <c r="CY47" s="90"/>
      <c r="CZ47" s="90"/>
      <c r="DA47" s="90"/>
      <c r="DB47" s="90"/>
      <c r="DC47" s="90"/>
    </row>
    <row r="48" spans="1:107" x14ac:dyDescent="0.2">
      <c r="A48" s="1">
        <f t="shared" si="0"/>
        <v>47</v>
      </c>
      <c r="B48" t="s">
        <v>4732</v>
      </c>
      <c r="C48" s="1">
        <v>0</v>
      </c>
      <c r="E48" s="90">
        <v>0</v>
      </c>
      <c r="F48" s="90">
        <v>0</v>
      </c>
      <c r="G48" s="90">
        <v>0</v>
      </c>
      <c r="H48" s="90">
        <v>0</v>
      </c>
      <c r="I48" s="90">
        <v>0</v>
      </c>
      <c r="J48" s="90">
        <v>0</v>
      </c>
      <c r="K48" s="90">
        <v>0</v>
      </c>
      <c r="L48" s="90">
        <v>0</v>
      </c>
      <c r="M48" s="90">
        <v>0</v>
      </c>
      <c r="N48" s="90">
        <v>0</v>
      </c>
      <c r="O48" s="90">
        <v>0</v>
      </c>
      <c r="P48" s="90">
        <v>0</v>
      </c>
      <c r="S48" s="90"/>
      <c r="T48" s="90"/>
      <c r="U48" s="90">
        <v>0</v>
      </c>
      <c r="V48" s="90">
        <v>0</v>
      </c>
      <c r="W48" s="90"/>
      <c r="Z48" s="90">
        <v>0</v>
      </c>
      <c r="AA48" s="90">
        <v>0</v>
      </c>
      <c r="AB48" s="90">
        <v>0</v>
      </c>
      <c r="AC48" s="90">
        <v>0</v>
      </c>
      <c r="AD48" s="90">
        <v>0</v>
      </c>
      <c r="AE48" s="90"/>
      <c r="AF48" s="90"/>
      <c r="AI48" s="90"/>
      <c r="AJ48" s="90"/>
      <c r="AK48" s="90"/>
      <c r="AL48" s="90"/>
      <c r="AM48" s="90">
        <v>0</v>
      </c>
      <c r="AN48" s="90">
        <v>0</v>
      </c>
      <c r="AO48" s="90">
        <v>0</v>
      </c>
      <c r="AQ48" s="90"/>
      <c r="AR48" s="90"/>
      <c r="AS48" s="90"/>
      <c r="AU48" s="90"/>
      <c r="AV48" s="90"/>
      <c r="AW48" s="90">
        <v>0</v>
      </c>
      <c r="AX48" s="90">
        <v>0</v>
      </c>
      <c r="AY48" s="90">
        <v>0</v>
      </c>
      <c r="AZ48" s="90"/>
      <c r="BA48" s="90"/>
      <c r="BB48" s="90"/>
      <c r="BC48" s="90"/>
      <c r="BD48" s="90"/>
      <c r="BE48" s="90"/>
      <c r="BF48" s="90"/>
      <c r="BG48" s="90"/>
      <c r="BH48" s="90"/>
      <c r="BJ48" s="90"/>
      <c r="BK48" s="90"/>
      <c r="BL48" s="90"/>
      <c r="BM48" s="90"/>
      <c r="BN48" s="90"/>
      <c r="BP48" s="90">
        <v>0</v>
      </c>
      <c r="BQ48" s="90">
        <v>0</v>
      </c>
      <c r="BR48" s="90"/>
      <c r="BS48" s="90"/>
      <c r="BT48" s="90"/>
      <c r="BU48" s="90"/>
      <c r="BV48" s="90">
        <v>0</v>
      </c>
      <c r="BW48" s="90">
        <v>0</v>
      </c>
      <c r="BX48" s="90">
        <v>0</v>
      </c>
      <c r="BY48" s="90">
        <v>0</v>
      </c>
      <c r="BZ48" s="90">
        <v>0</v>
      </c>
      <c r="CA48" s="90">
        <v>0</v>
      </c>
      <c r="CB48" s="90">
        <v>0</v>
      </c>
      <c r="CC48" s="90">
        <v>0</v>
      </c>
      <c r="CD48" s="90">
        <v>0</v>
      </c>
      <c r="CE48" s="90"/>
      <c r="CF48" s="90">
        <v>0</v>
      </c>
      <c r="CG48" s="90">
        <v>0</v>
      </c>
      <c r="CH48" s="90"/>
      <c r="CI48" s="90"/>
      <c r="CJ48" s="90"/>
      <c r="CK48" s="90"/>
      <c r="CL48" s="90"/>
      <c r="CM48" s="90"/>
      <c r="CN48" s="90"/>
      <c r="CO48" s="90"/>
      <c r="CP48" s="90"/>
      <c r="CQ48" s="90"/>
      <c r="CR48" s="90"/>
      <c r="CS48" s="90"/>
      <c r="CT48" s="90"/>
      <c r="CU48" s="90"/>
      <c r="CV48" s="90"/>
      <c r="CW48" s="90"/>
      <c r="CX48" s="90"/>
      <c r="CY48" s="90"/>
      <c r="CZ48" s="90"/>
      <c r="DA48" s="90"/>
      <c r="DB48" s="90"/>
      <c r="DC48" s="90"/>
    </row>
    <row r="49" spans="1:107" x14ac:dyDescent="0.2">
      <c r="A49" s="1">
        <f t="shared" si="0"/>
        <v>48</v>
      </c>
      <c r="B49" t="s">
        <v>4733</v>
      </c>
      <c r="C49" s="1">
        <v>0</v>
      </c>
      <c r="E49" s="90" t="s">
        <v>4691</v>
      </c>
      <c r="F49" s="90">
        <v>0</v>
      </c>
      <c r="G49" s="90" t="s">
        <v>4901</v>
      </c>
      <c r="H49" s="90">
        <v>0</v>
      </c>
      <c r="I49" s="90">
        <v>0</v>
      </c>
      <c r="J49" s="90">
        <v>0</v>
      </c>
      <c r="K49" s="90">
        <v>0</v>
      </c>
      <c r="L49" s="90" t="s">
        <v>4691</v>
      </c>
      <c r="M49" s="90">
        <v>0</v>
      </c>
      <c r="N49" s="124" t="s">
        <v>4901</v>
      </c>
      <c r="O49" s="90">
        <v>0</v>
      </c>
      <c r="P49" s="90">
        <v>0</v>
      </c>
      <c r="S49" s="90"/>
      <c r="T49" s="90"/>
      <c r="U49" s="90">
        <v>0</v>
      </c>
      <c r="V49" s="90">
        <v>0</v>
      </c>
      <c r="W49" s="90"/>
      <c r="Z49" s="90">
        <v>0</v>
      </c>
      <c r="AA49" s="90">
        <v>0</v>
      </c>
      <c r="AB49" s="90">
        <v>0</v>
      </c>
      <c r="AC49" s="90" t="s">
        <v>4865</v>
      </c>
      <c r="AD49" s="90">
        <v>0</v>
      </c>
      <c r="AE49" s="90"/>
      <c r="AF49" s="90"/>
      <c r="AI49" s="90"/>
      <c r="AJ49" s="90"/>
      <c r="AK49" s="90"/>
      <c r="AL49" s="90"/>
      <c r="AM49" s="124" t="s">
        <v>5009</v>
      </c>
      <c r="AN49" s="124" t="str">
        <f>AN43</f>
        <v>1d8</v>
      </c>
      <c r="AO49" s="124" t="s">
        <v>5104</v>
      </c>
      <c r="AQ49" s="90"/>
      <c r="AR49" s="90"/>
      <c r="AS49" s="90"/>
      <c r="AU49" s="90"/>
      <c r="AV49" s="90"/>
      <c r="AW49" s="124" t="s">
        <v>4899</v>
      </c>
      <c r="AX49" s="90" t="s">
        <v>4865</v>
      </c>
      <c r="AY49" s="124" t="s">
        <v>4908</v>
      </c>
      <c r="AZ49" s="90"/>
      <c r="BA49" s="90"/>
      <c r="BB49" s="90"/>
      <c r="BC49" s="90"/>
      <c r="BD49" s="90"/>
      <c r="BE49" s="90"/>
      <c r="BF49" s="90"/>
      <c r="BG49" s="90"/>
      <c r="BH49" s="90"/>
      <c r="BJ49" s="90"/>
      <c r="BK49" s="90"/>
      <c r="BL49" s="90"/>
      <c r="BM49" s="90"/>
      <c r="BN49" s="90"/>
      <c r="BP49" s="90">
        <v>0</v>
      </c>
      <c r="BQ49" s="90">
        <v>0</v>
      </c>
      <c r="BR49" s="90"/>
      <c r="BS49" s="90"/>
      <c r="BT49" s="90"/>
      <c r="BU49" s="90"/>
      <c r="BV49" s="90">
        <v>0</v>
      </c>
      <c r="BW49" s="90">
        <v>0</v>
      </c>
      <c r="BX49" s="90">
        <v>0</v>
      </c>
      <c r="BY49" s="90">
        <v>0</v>
      </c>
      <c r="BZ49" s="90">
        <v>0</v>
      </c>
      <c r="CA49" s="90">
        <v>0</v>
      </c>
      <c r="CB49" s="90">
        <v>0</v>
      </c>
      <c r="CC49" s="90">
        <v>0</v>
      </c>
      <c r="CD49" s="90">
        <v>0</v>
      </c>
      <c r="CE49" s="90"/>
      <c r="CF49" s="90">
        <v>0</v>
      </c>
      <c r="CG49" s="90">
        <v>0</v>
      </c>
      <c r="CH49" s="90"/>
      <c r="CI49" s="90"/>
      <c r="CJ49" s="90"/>
      <c r="CK49" s="90"/>
      <c r="CL49" s="90"/>
      <c r="CM49" s="90"/>
      <c r="CN49" s="90"/>
      <c r="CO49" s="90"/>
      <c r="CP49" s="90"/>
      <c r="CQ49" s="90"/>
      <c r="CR49" s="90"/>
      <c r="CS49" s="90"/>
      <c r="CT49" s="90"/>
      <c r="CU49" s="90"/>
      <c r="CV49" s="90"/>
      <c r="CW49" s="90"/>
      <c r="CX49" s="90"/>
      <c r="CY49" s="90"/>
      <c r="CZ49" s="90"/>
      <c r="DA49" s="90"/>
      <c r="DB49" s="90"/>
      <c r="DC49" s="90"/>
    </row>
    <row r="50" spans="1:107" x14ac:dyDescent="0.2">
      <c r="A50" s="1">
        <f t="shared" si="0"/>
        <v>49</v>
      </c>
      <c r="B50" t="s">
        <v>4734</v>
      </c>
      <c r="C50" s="1">
        <v>0</v>
      </c>
      <c r="E50" s="91">
        <v>14</v>
      </c>
      <c r="F50" s="91">
        <v>0</v>
      </c>
      <c r="G50" s="91">
        <v>7</v>
      </c>
      <c r="H50" s="91">
        <v>0</v>
      </c>
      <c r="I50" s="91">
        <v>0</v>
      </c>
      <c r="J50" s="91">
        <v>0</v>
      </c>
      <c r="K50" s="91">
        <v>0</v>
      </c>
      <c r="L50" s="91">
        <v>8</v>
      </c>
      <c r="M50" s="91">
        <v>0</v>
      </c>
      <c r="N50" s="91">
        <v>6</v>
      </c>
      <c r="O50" s="91">
        <v>0</v>
      </c>
      <c r="P50" s="91">
        <v>0</v>
      </c>
      <c r="S50" s="91"/>
      <c r="T50" s="91"/>
      <c r="U50" s="91">
        <v>0</v>
      </c>
      <c r="V50" s="91">
        <v>0</v>
      </c>
      <c r="W50" s="91"/>
      <c r="Z50" s="91">
        <v>0</v>
      </c>
      <c r="AA50" s="91">
        <v>0</v>
      </c>
      <c r="AB50" s="91">
        <v>0</v>
      </c>
      <c r="AC50" s="91">
        <v>7</v>
      </c>
      <c r="AD50" s="91">
        <v>0</v>
      </c>
      <c r="AE50" s="91"/>
      <c r="AF50" s="91"/>
      <c r="AI50" s="91"/>
      <c r="AJ50" s="91"/>
      <c r="AK50" s="91"/>
      <c r="AL50" s="91"/>
      <c r="AM50" s="91">
        <v>11</v>
      </c>
      <c r="AN50" s="91">
        <f>AN44-1</f>
        <v>20</v>
      </c>
      <c r="AO50" s="91">
        <v>19</v>
      </c>
      <c r="AQ50" s="91"/>
      <c r="AR50" s="91"/>
      <c r="AS50" s="91"/>
      <c r="AU50" s="91"/>
      <c r="AV50" s="91"/>
      <c r="AW50" s="91">
        <v>4</v>
      </c>
      <c r="AX50" s="91">
        <v>12</v>
      </c>
      <c r="AY50" s="91">
        <v>5</v>
      </c>
      <c r="AZ50" s="91"/>
      <c r="BA50" s="91"/>
      <c r="BB50" s="91"/>
      <c r="BC50" s="91"/>
      <c r="BD50" s="91"/>
      <c r="BE50" s="91"/>
      <c r="BF50" s="91"/>
      <c r="BG50" s="91"/>
      <c r="BH50" s="91"/>
      <c r="BJ50" s="91"/>
      <c r="BK50" s="91"/>
      <c r="BL50" s="91"/>
      <c r="BM50" s="91"/>
      <c r="BN50" s="91"/>
      <c r="BP50" s="91">
        <v>0</v>
      </c>
      <c r="BQ50" s="91">
        <v>0</v>
      </c>
      <c r="BR50" s="91"/>
      <c r="BS50" s="91"/>
      <c r="BT50" s="91"/>
      <c r="BU50" s="91"/>
      <c r="BV50" s="91">
        <v>0</v>
      </c>
      <c r="BW50" s="91">
        <v>0</v>
      </c>
      <c r="BX50" s="91">
        <v>0</v>
      </c>
      <c r="BY50" s="91">
        <v>0</v>
      </c>
      <c r="BZ50" s="91">
        <v>0</v>
      </c>
      <c r="CA50" s="91">
        <v>0</v>
      </c>
      <c r="CB50" s="91">
        <v>0</v>
      </c>
      <c r="CC50" s="91">
        <v>0</v>
      </c>
      <c r="CD50" s="91">
        <v>0</v>
      </c>
      <c r="CE50" s="91"/>
      <c r="CF50" s="91">
        <v>0</v>
      </c>
      <c r="CG50" s="91">
        <v>0</v>
      </c>
      <c r="CH50" s="91"/>
      <c r="CI50" s="91"/>
      <c r="CJ50" s="91"/>
      <c r="CK50" s="91"/>
      <c r="CL50" s="91"/>
      <c r="CM50" s="91"/>
      <c r="CN50" s="91"/>
      <c r="CO50" s="91"/>
      <c r="CP50" s="91"/>
      <c r="CQ50" s="91"/>
      <c r="CR50" s="91"/>
      <c r="CS50" s="91"/>
      <c r="CT50" s="91"/>
      <c r="CU50" s="91"/>
      <c r="CV50" s="91"/>
      <c r="CW50" s="91"/>
      <c r="CX50" s="91"/>
      <c r="CY50" s="91"/>
      <c r="CZ50" s="91"/>
      <c r="DA50" s="91"/>
      <c r="DB50" s="91"/>
      <c r="DC50" s="91"/>
    </row>
    <row r="51" spans="1:107" ht="38.25" x14ac:dyDescent="0.2">
      <c r="A51" s="1">
        <f t="shared" si="0"/>
        <v>50</v>
      </c>
      <c r="B51" t="s">
        <v>4735</v>
      </c>
      <c r="C51" s="1">
        <v>0</v>
      </c>
      <c r="E51" s="92" t="s">
        <v>34</v>
      </c>
      <c r="F51" s="92" t="s">
        <v>4693</v>
      </c>
      <c r="G51" s="92" t="s">
        <v>4904</v>
      </c>
      <c r="H51" s="127" t="s">
        <v>34</v>
      </c>
      <c r="I51" s="92" t="s">
        <v>5008</v>
      </c>
      <c r="J51" s="92" t="s">
        <v>34</v>
      </c>
      <c r="K51" s="92" t="s">
        <v>5026</v>
      </c>
      <c r="L51" s="92" t="s">
        <v>5031</v>
      </c>
      <c r="M51" s="92" t="s">
        <v>5049</v>
      </c>
      <c r="N51" s="92" t="s">
        <v>5059</v>
      </c>
      <c r="O51" s="92" t="s">
        <v>34</v>
      </c>
      <c r="P51" s="92" t="s">
        <v>5079</v>
      </c>
      <c r="S51" s="127" t="s">
        <v>5137</v>
      </c>
      <c r="T51" s="92"/>
      <c r="U51" s="92" t="s">
        <v>5116</v>
      </c>
      <c r="V51" s="92" t="s">
        <v>5037</v>
      </c>
      <c r="W51" s="92"/>
      <c r="Z51" s="92" t="s">
        <v>5116</v>
      </c>
      <c r="AA51" s="92" t="s">
        <v>34</v>
      </c>
      <c r="AB51" s="92" t="s">
        <v>5414</v>
      </c>
      <c r="AC51" s="92" t="s">
        <v>5356</v>
      </c>
      <c r="AD51" s="92" t="s">
        <v>34</v>
      </c>
      <c r="AE51" s="92"/>
      <c r="AF51" s="92"/>
      <c r="AI51" s="127" t="s">
        <v>5147</v>
      </c>
      <c r="AJ51" s="127" t="s">
        <v>5147</v>
      </c>
      <c r="AK51" s="127" t="s">
        <v>5147</v>
      </c>
      <c r="AL51" s="127" t="s">
        <v>5147</v>
      </c>
      <c r="AM51" s="127" t="s">
        <v>5146</v>
      </c>
      <c r="AN51" s="127" t="s">
        <v>5146</v>
      </c>
      <c r="AO51" s="127" t="s">
        <v>5146</v>
      </c>
      <c r="AQ51" s="127" t="s">
        <v>5165</v>
      </c>
      <c r="AR51" s="92"/>
      <c r="AS51" s="127" t="s">
        <v>5176</v>
      </c>
      <c r="AU51" s="92"/>
      <c r="AV51" s="127" t="s">
        <v>5300</v>
      </c>
      <c r="AW51" s="127" t="s">
        <v>5309</v>
      </c>
      <c r="AX51" s="127" t="s">
        <v>34</v>
      </c>
      <c r="AY51" s="127" t="s">
        <v>5300</v>
      </c>
      <c r="AZ51" s="92"/>
      <c r="BA51" s="92"/>
      <c r="BB51" s="92"/>
      <c r="BC51" s="92"/>
      <c r="BD51" s="92"/>
      <c r="BE51" s="92"/>
      <c r="BF51" s="92"/>
      <c r="BG51" s="92"/>
      <c r="BH51" s="92"/>
      <c r="BJ51" s="92"/>
      <c r="BK51" s="92"/>
      <c r="BL51" s="92"/>
      <c r="BM51" s="92"/>
      <c r="BN51" s="92"/>
      <c r="BP51" s="92" t="s">
        <v>34</v>
      </c>
      <c r="BQ51" s="92" t="s">
        <v>34</v>
      </c>
      <c r="BR51" s="92"/>
      <c r="BS51" s="92"/>
      <c r="BT51" s="92"/>
      <c r="BU51" s="92"/>
      <c r="BV51" s="92" t="s">
        <v>34</v>
      </c>
      <c r="BW51" s="92" t="s">
        <v>34</v>
      </c>
      <c r="BX51" s="92" t="s">
        <v>34</v>
      </c>
      <c r="BY51" s="92" t="s">
        <v>34</v>
      </c>
      <c r="BZ51" s="92" t="s">
        <v>34</v>
      </c>
      <c r="CA51" s="92" t="s">
        <v>34</v>
      </c>
      <c r="CB51" s="92" t="s">
        <v>34</v>
      </c>
      <c r="CC51" s="92" t="s">
        <v>34</v>
      </c>
      <c r="CD51" s="92" t="s">
        <v>34</v>
      </c>
      <c r="CE51" s="92" t="s">
        <v>34</v>
      </c>
      <c r="CF51" s="92" t="s">
        <v>34</v>
      </c>
      <c r="CG51" s="92" t="s">
        <v>5567</v>
      </c>
      <c r="CH51" s="92"/>
      <c r="CI51" s="92"/>
      <c r="CJ51" s="92"/>
      <c r="CK51" s="92"/>
      <c r="CL51" s="92"/>
      <c r="CM51" s="92"/>
      <c r="CN51" s="92"/>
      <c r="CO51" s="92"/>
      <c r="CP51" s="92"/>
      <c r="CQ51" s="92"/>
      <c r="CR51" s="92"/>
      <c r="CS51" s="92"/>
      <c r="CT51" s="92"/>
      <c r="CU51" s="92"/>
      <c r="CV51" s="92"/>
      <c r="CW51" s="92"/>
      <c r="CX51" s="92"/>
      <c r="CY51" s="92"/>
      <c r="CZ51" s="92"/>
      <c r="DA51" s="92"/>
      <c r="DB51" s="92"/>
      <c r="DC51" s="92"/>
    </row>
    <row r="52" spans="1:107" x14ac:dyDescent="0.2">
      <c r="A52" s="1">
        <f t="shared" si="0"/>
        <v>51</v>
      </c>
      <c r="B52" t="s">
        <v>4736</v>
      </c>
      <c r="C52" s="1">
        <v>0</v>
      </c>
      <c r="E52" s="92" t="s">
        <v>34</v>
      </c>
      <c r="F52" s="92" t="s">
        <v>6</v>
      </c>
      <c r="G52" s="92" t="s">
        <v>5</v>
      </c>
      <c r="H52" s="92" t="s">
        <v>34</v>
      </c>
      <c r="I52" s="92" t="s">
        <v>5</v>
      </c>
      <c r="J52" s="92" t="s">
        <v>34</v>
      </c>
      <c r="K52" s="92" t="s">
        <v>5</v>
      </c>
      <c r="L52" s="92" t="s">
        <v>6</v>
      </c>
      <c r="M52" s="92" t="s">
        <v>6</v>
      </c>
      <c r="N52" s="92" t="s">
        <v>5</v>
      </c>
      <c r="O52" s="92" t="s">
        <v>34</v>
      </c>
      <c r="P52" s="92" t="s">
        <v>5</v>
      </c>
      <c r="S52" s="92"/>
      <c r="T52" s="92"/>
      <c r="U52" s="92" t="s">
        <v>6</v>
      </c>
      <c r="V52" s="92" t="s">
        <v>5</v>
      </c>
      <c r="W52" s="92"/>
      <c r="Z52" s="92" t="s">
        <v>6</v>
      </c>
      <c r="AA52" s="92" t="s">
        <v>34</v>
      </c>
      <c r="AB52" s="92" t="s">
        <v>5</v>
      </c>
      <c r="AC52" s="92" t="s">
        <v>5</v>
      </c>
      <c r="AD52" s="92" t="s">
        <v>34</v>
      </c>
      <c r="AE52" s="92"/>
      <c r="AF52" s="92"/>
      <c r="AI52" s="127" t="s">
        <v>5141</v>
      </c>
      <c r="AJ52" s="127" t="s">
        <v>5141</v>
      </c>
      <c r="AK52" s="127" t="s">
        <v>5141</v>
      </c>
      <c r="AL52" s="127" t="s">
        <v>5141</v>
      </c>
      <c r="AM52" s="127" t="s">
        <v>5141</v>
      </c>
      <c r="AN52" s="127" t="s">
        <v>5141</v>
      </c>
      <c r="AO52" s="127" t="s">
        <v>5141</v>
      </c>
      <c r="AQ52" s="127" t="s">
        <v>5166</v>
      </c>
      <c r="AR52" s="92"/>
      <c r="AS52" s="127" t="s">
        <v>5166</v>
      </c>
      <c r="AU52" s="92"/>
      <c r="AV52" s="127" t="s">
        <v>5141</v>
      </c>
      <c r="AW52" s="127" t="s">
        <v>5141</v>
      </c>
      <c r="AX52" s="127" t="s">
        <v>34</v>
      </c>
      <c r="AY52" s="127" t="s">
        <v>5141</v>
      </c>
      <c r="AZ52" s="92"/>
      <c r="BA52" s="92"/>
      <c r="BB52" s="92"/>
      <c r="BC52" s="92"/>
      <c r="BD52" s="92"/>
      <c r="BE52" s="92"/>
      <c r="BF52" s="92"/>
      <c r="BG52" s="92"/>
      <c r="BH52" s="92"/>
      <c r="BJ52" s="92"/>
      <c r="BK52" s="92"/>
      <c r="BL52" s="92"/>
      <c r="BM52" s="92"/>
      <c r="BN52" s="92"/>
      <c r="BP52" s="92" t="s">
        <v>34</v>
      </c>
      <c r="BQ52" s="92" t="s">
        <v>34</v>
      </c>
      <c r="BR52" s="92"/>
      <c r="BS52" s="92"/>
      <c r="BT52" s="92"/>
      <c r="BU52" s="92"/>
      <c r="BV52" s="92" t="s">
        <v>34</v>
      </c>
      <c r="BW52" s="92" t="s">
        <v>34</v>
      </c>
      <c r="BX52" s="92" t="s">
        <v>34</v>
      </c>
      <c r="BY52" s="92" t="s">
        <v>34</v>
      </c>
      <c r="BZ52" s="92" t="s">
        <v>34</v>
      </c>
      <c r="CA52" s="92" t="s">
        <v>34</v>
      </c>
      <c r="CB52" s="92" t="s">
        <v>34</v>
      </c>
      <c r="CC52" s="92" t="s">
        <v>34</v>
      </c>
      <c r="CD52" s="92" t="s">
        <v>34</v>
      </c>
      <c r="CE52" s="92" t="s">
        <v>34</v>
      </c>
      <c r="CF52" s="92" t="s">
        <v>34</v>
      </c>
      <c r="CG52" s="92" t="s">
        <v>5</v>
      </c>
      <c r="CH52" s="92"/>
      <c r="CI52" s="92"/>
      <c r="CJ52" s="92"/>
      <c r="CK52" s="92"/>
      <c r="CL52" s="92"/>
      <c r="CM52" s="92"/>
      <c r="CN52" s="92"/>
      <c r="CO52" s="92"/>
      <c r="CP52" s="92"/>
      <c r="CQ52" s="92"/>
      <c r="CR52" s="92"/>
      <c r="CS52" s="92"/>
      <c r="CT52" s="92"/>
      <c r="CU52" s="92"/>
      <c r="CV52" s="92"/>
      <c r="CW52" s="92"/>
      <c r="CX52" s="92"/>
      <c r="CY52" s="92"/>
      <c r="CZ52" s="92"/>
      <c r="DA52" s="92"/>
      <c r="DB52" s="92"/>
      <c r="DC52" s="92"/>
    </row>
    <row r="53" spans="1:107" x14ac:dyDescent="0.2">
      <c r="A53" s="1">
        <f t="shared" si="0"/>
        <v>52</v>
      </c>
      <c r="B53" t="s">
        <v>4737</v>
      </c>
      <c r="C53" s="1">
        <v>0</v>
      </c>
      <c r="E53" s="92">
        <v>0</v>
      </c>
      <c r="F53" s="92">
        <v>12</v>
      </c>
      <c r="G53" s="92">
        <v>0</v>
      </c>
      <c r="H53" s="92">
        <v>0</v>
      </c>
      <c r="I53" s="92">
        <v>0</v>
      </c>
      <c r="J53" s="92">
        <v>0</v>
      </c>
      <c r="K53" s="92">
        <v>0</v>
      </c>
      <c r="L53" s="92">
        <v>40</v>
      </c>
      <c r="M53" s="92">
        <v>50</v>
      </c>
      <c r="N53" s="92">
        <v>0</v>
      </c>
      <c r="O53" s="92">
        <v>0</v>
      </c>
      <c r="P53" s="92">
        <v>0</v>
      </c>
      <c r="S53" s="92"/>
      <c r="T53" s="92"/>
      <c r="U53" s="92">
        <v>6</v>
      </c>
      <c r="V53" s="92">
        <v>0</v>
      </c>
      <c r="W53" s="92"/>
      <c r="Z53" s="92">
        <v>6</v>
      </c>
      <c r="AA53" s="92">
        <v>0</v>
      </c>
      <c r="AB53" s="92">
        <v>0</v>
      </c>
      <c r="AC53" s="92">
        <v>0</v>
      </c>
      <c r="AD53" s="92">
        <v>0</v>
      </c>
      <c r="AE53" s="92"/>
      <c r="AF53" s="92"/>
      <c r="AI53" s="92"/>
      <c r="AJ53" s="92"/>
      <c r="AK53" s="92"/>
      <c r="AL53" s="92"/>
      <c r="AM53" s="92">
        <v>0</v>
      </c>
      <c r="AN53" s="92">
        <v>0</v>
      </c>
      <c r="AO53" s="92">
        <v>0</v>
      </c>
      <c r="AQ53" s="92">
        <v>50</v>
      </c>
      <c r="AR53" s="92"/>
      <c r="AS53" s="92">
        <v>50</v>
      </c>
      <c r="AU53" s="92"/>
      <c r="AV53" s="92">
        <v>0</v>
      </c>
      <c r="AW53" s="92">
        <v>0</v>
      </c>
      <c r="AX53" s="92">
        <v>0</v>
      </c>
      <c r="AY53" s="92">
        <v>0</v>
      </c>
      <c r="AZ53" s="92"/>
      <c r="BA53" s="92"/>
      <c r="BB53" s="92"/>
      <c r="BC53" s="92"/>
      <c r="BD53" s="92"/>
      <c r="BE53" s="92"/>
      <c r="BF53" s="92"/>
      <c r="BG53" s="92"/>
      <c r="BH53" s="92"/>
      <c r="BJ53" s="92"/>
      <c r="BK53" s="92"/>
      <c r="BL53" s="92"/>
      <c r="BM53" s="92"/>
      <c r="BN53" s="92"/>
      <c r="BP53" s="92">
        <v>0</v>
      </c>
      <c r="BQ53" s="92">
        <v>0</v>
      </c>
      <c r="BR53" s="92"/>
      <c r="BS53" s="92"/>
      <c r="BT53" s="92"/>
      <c r="BU53" s="92"/>
      <c r="BV53" s="92">
        <v>0</v>
      </c>
      <c r="BW53" s="92">
        <v>0</v>
      </c>
      <c r="BX53" s="92">
        <v>0</v>
      </c>
      <c r="BY53" s="92">
        <v>0</v>
      </c>
      <c r="BZ53" s="92">
        <v>0</v>
      </c>
      <c r="CA53" s="92">
        <v>0</v>
      </c>
      <c r="CB53" s="92">
        <v>0</v>
      </c>
      <c r="CC53" s="92">
        <v>0</v>
      </c>
      <c r="CD53" s="92">
        <v>0</v>
      </c>
      <c r="CE53" s="92">
        <v>0</v>
      </c>
      <c r="CF53" s="92">
        <v>0</v>
      </c>
      <c r="CG53" s="92">
        <v>0</v>
      </c>
      <c r="CH53" s="92"/>
      <c r="CI53" s="92"/>
      <c r="CJ53" s="92"/>
      <c r="CK53" s="92"/>
      <c r="CL53" s="92"/>
      <c r="CM53" s="92"/>
      <c r="CN53" s="92"/>
      <c r="CO53" s="92"/>
      <c r="CP53" s="92"/>
      <c r="CQ53" s="92"/>
      <c r="CR53" s="92"/>
      <c r="CS53" s="92"/>
      <c r="CT53" s="92"/>
      <c r="CU53" s="92"/>
      <c r="CV53" s="92"/>
      <c r="CW53" s="92"/>
      <c r="CX53" s="92"/>
      <c r="CY53" s="92"/>
      <c r="CZ53" s="92"/>
      <c r="DA53" s="92"/>
      <c r="DB53" s="92"/>
      <c r="DC53" s="92"/>
    </row>
    <row r="54" spans="1:107" x14ac:dyDescent="0.2">
      <c r="A54" s="1">
        <f t="shared" si="0"/>
        <v>53</v>
      </c>
      <c r="B54" t="s">
        <v>4738</v>
      </c>
      <c r="C54" s="1">
        <v>0</v>
      </c>
      <c r="E54" s="92" t="s">
        <v>34</v>
      </c>
      <c r="F54" s="92">
        <v>14</v>
      </c>
      <c r="G54" s="92">
        <v>12</v>
      </c>
      <c r="H54" s="92" t="s">
        <v>34</v>
      </c>
      <c r="I54" s="92">
        <v>15</v>
      </c>
      <c r="J54" s="92" t="s">
        <v>34</v>
      </c>
      <c r="K54" s="92">
        <v>13</v>
      </c>
      <c r="L54" s="92">
        <v>16</v>
      </c>
      <c r="M54" s="92">
        <v>10</v>
      </c>
      <c r="N54" s="92">
        <v>8</v>
      </c>
      <c r="O54" s="92" t="s">
        <v>34</v>
      </c>
      <c r="P54" s="92">
        <v>17</v>
      </c>
      <c r="S54" s="92"/>
      <c r="T54" s="92"/>
      <c r="U54" s="92">
        <v>10</v>
      </c>
      <c r="V54" s="92">
        <v>11</v>
      </c>
      <c r="W54" s="92"/>
      <c r="Z54" s="92">
        <v>15</v>
      </c>
      <c r="AA54" s="92" t="s">
        <v>34</v>
      </c>
      <c r="AB54" s="92">
        <v>19</v>
      </c>
      <c r="AC54" s="92">
        <v>20</v>
      </c>
      <c r="AD54" s="92" t="s">
        <v>34</v>
      </c>
      <c r="AE54" s="92"/>
      <c r="AF54" s="92"/>
      <c r="AI54" s="92"/>
      <c r="AJ54" s="92"/>
      <c r="AK54" s="92">
        <v>5</v>
      </c>
      <c r="AL54" s="92">
        <v>9</v>
      </c>
      <c r="AM54" s="92">
        <v>11</v>
      </c>
      <c r="AN54" s="92">
        <v>17</v>
      </c>
      <c r="AO54" s="92">
        <v>20</v>
      </c>
      <c r="AQ54" s="92">
        <v>1</v>
      </c>
      <c r="AR54" s="92"/>
      <c r="AS54" s="92">
        <v>12</v>
      </c>
      <c r="AU54" s="92"/>
      <c r="AV54" s="92">
        <v>1</v>
      </c>
      <c r="AW54" s="92">
        <v>9</v>
      </c>
      <c r="AX54" s="92" t="s">
        <v>34</v>
      </c>
      <c r="AY54" s="92">
        <v>11</v>
      </c>
      <c r="AZ54" s="92"/>
      <c r="BA54" s="92"/>
      <c r="BB54" s="92"/>
      <c r="BC54" s="92"/>
      <c r="BD54" s="92"/>
      <c r="BE54" s="92"/>
      <c r="BF54" s="92"/>
      <c r="BG54" s="92"/>
      <c r="BH54" s="92"/>
      <c r="BJ54" s="92"/>
      <c r="BK54" s="92"/>
      <c r="BL54" s="92"/>
      <c r="BM54" s="92"/>
      <c r="BN54" s="92"/>
      <c r="BP54" s="92" t="s">
        <v>34</v>
      </c>
      <c r="BQ54" s="92" t="s">
        <v>34</v>
      </c>
      <c r="BR54" s="92"/>
      <c r="BS54" s="92"/>
      <c r="BT54" s="92"/>
      <c r="BU54" s="92"/>
      <c r="BV54" s="92" t="s">
        <v>34</v>
      </c>
      <c r="BW54" s="92" t="s">
        <v>34</v>
      </c>
      <c r="BX54" s="92" t="s">
        <v>34</v>
      </c>
      <c r="BY54" s="92" t="s">
        <v>34</v>
      </c>
      <c r="BZ54" s="92" t="s">
        <v>34</v>
      </c>
      <c r="CA54" s="92" t="s">
        <v>34</v>
      </c>
      <c r="CB54" s="92" t="s">
        <v>34</v>
      </c>
      <c r="CC54" s="92" t="s">
        <v>34</v>
      </c>
      <c r="CD54" s="92" t="s">
        <v>34</v>
      </c>
      <c r="CE54" s="92" t="s">
        <v>34</v>
      </c>
      <c r="CF54" s="92" t="s">
        <v>34</v>
      </c>
      <c r="CG54" s="92">
        <v>15</v>
      </c>
      <c r="CH54" s="92"/>
      <c r="CI54" s="92"/>
      <c r="CJ54" s="92"/>
      <c r="CK54" s="92"/>
      <c r="CL54" s="92"/>
      <c r="CM54" s="92"/>
      <c r="CN54" s="92"/>
      <c r="CO54" s="92"/>
      <c r="CP54" s="92"/>
      <c r="CQ54" s="92"/>
      <c r="CR54" s="92"/>
      <c r="CS54" s="92"/>
      <c r="CT54" s="92"/>
      <c r="CU54" s="92"/>
      <c r="CV54" s="92"/>
      <c r="CW54" s="92"/>
      <c r="CX54" s="92"/>
      <c r="CY54" s="92"/>
      <c r="CZ54" s="92"/>
      <c r="DA54" s="92"/>
      <c r="DB54" s="92"/>
      <c r="DC54" s="92"/>
    </row>
    <row r="55" spans="1:107" x14ac:dyDescent="0.2">
      <c r="A55" s="1">
        <f t="shared" si="0"/>
        <v>54</v>
      </c>
      <c r="B55" t="s">
        <v>4739</v>
      </c>
      <c r="C55" s="1">
        <v>0</v>
      </c>
      <c r="E55" s="92">
        <v>0</v>
      </c>
      <c r="F55" s="92">
        <v>0</v>
      </c>
      <c r="G55" s="92">
        <v>0</v>
      </c>
      <c r="H55" s="92">
        <v>0</v>
      </c>
      <c r="I55" s="92">
        <v>0</v>
      </c>
      <c r="J55" s="92">
        <v>0</v>
      </c>
      <c r="K55" s="92">
        <v>0</v>
      </c>
      <c r="L55" s="92">
        <v>0</v>
      </c>
      <c r="M55" s="92">
        <v>0</v>
      </c>
      <c r="N55" s="92">
        <v>0</v>
      </c>
      <c r="O55" s="92">
        <v>0</v>
      </c>
      <c r="P55" s="92">
        <v>0</v>
      </c>
      <c r="S55" s="92"/>
      <c r="T55" s="92"/>
      <c r="U55" s="92">
        <v>0</v>
      </c>
      <c r="V55" s="92">
        <v>0</v>
      </c>
      <c r="W55" s="92"/>
      <c r="Z55" s="92">
        <v>0</v>
      </c>
      <c r="AA55" s="92">
        <v>0</v>
      </c>
      <c r="AB55" s="92">
        <v>0</v>
      </c>
      <c r="AC55" s="92">
        <v>0</v>
      </c>
      <c r="AD55" s="92">
        <v>0</v>
      </c>
      <c r="AE55" s="92"/>
      <c r="AF55" s="92"/>
      <c r="AI55" s="92"/>
      <c r="AJ55" s="92"/>
      <c r="AK55" s="92">
        <v>0</v>
      </c>
      <c r="AL55" s="92">
        <v>0</v>
      </c>
      <c r="AM55" s="92">
        <v>0</v>
      </c>
      <c r="AN55" s="92">
        <v>0</v>
      </c>
      <c r="AO55" s="92">
        <v>0</v>
      </c>
      <c r="AQ55" s="92"/>
      <c r="AR55" s="92"/>
      <c r="AS55" s="92">
        <v>0</v>
      </c>
      <c r="AU55" s="92"/>
      <c r="AV55" s="92">
        <v>0</v>
      </c>
      <c r="AW55" s="92">
        <v>0</v>
      </c>
      <c r="AX55" s="92">
        <v>0</v>
      </c>
      <c r="AY55" s="92">
        <v>0</v>
      </c>
      <c r="AZ55" s="92"/>
      <c r="BA55" s="92"/>
      <c r="BB55" s="92"/>
      <c r="BC55" s="92"/>
      <c r="BD55" s="92"/>
      <c r="BE55" s="92"/>
      <c r="BF55" s="92"/>
      <c r="BG55" s="92"/>
      <c r="BH55" s="92"/>
      <c r="BJ55" s="92"/>
      <c r="BK55" s="92"/>
      <c r="BL55" s="92"/>
      <c r="BM55" s="92"/>
      <c r="BN55" s="92"/>
      <c r="BP55" s="92">
        <v>0</v>
      </c>
      <c r="BQ55" s="92">
        <v>0</v>
      </c>
      <c r="BR55" s="92"/>
      <c r="BS55" s="92"/>
      <c r="BT55" s="92"/>
      <c r="BU55" s="92"/>
      <c r="BV55" s="92">
        <v>0</v>
      </c>
      <c r="BW55" s="92">
        <v>0</v>
      </c>
      <c r="BX55" s="92">
        <v>0</v>
      </c>
      <c r="BY55" s="92">
        <v>0</v>
      </c>
      <c r="BZ55" s="92">
        <v>0</v>
      </c>
      <c r="CA55" s="92">
        <v>0</v>
      </c>
      <c r="CB55" s="92">
        <v>0</v>
      </c>
      <c r="CC55" s="92">
        <v>0</v>
      </c>
      <c r="CD55" s="92">
        <v>0</v>
      </c>
      <c r="CE55" s="92">
        <v>0</v>
      </c>
      <c r="CF55" s="92">
        <v>0</v>
      </c>
      <c r="CG55" s="92">
        <v>0</v>
      </c>
      <c r="CH55" s="92"/>
      <c r="CI55" s="92"/>
      <c r="CJ55" s="92"/>
      <c r="CK55" s="92"/>
      <c r="CL55" s="92"/>
      <c r="CM55" s="92"/>
      <c r="CN55" s="92"/>
      <c r="CO55" s="92"/>
      <c r="CP55" s="92"/>
      <c r="CQ55" s="92"/>
      <c r="CR55" s="92"/>
      <c r="CS55" s="92"/>
      <c r="CT55" s="92"/>
      <c r="CU55" s="92"/>
      <c r="CV55" s="92"/>
      <c r="CW55" s="92"/>
      <c r="CX55" s="92"/>
      <c r="CY55" s="92"/>
      <c r="CZ55" s="92"/>
      <c r="DA55" s="92"/>
      <c r="DB55" s="92"/>
      <c r="DC55" s="92"/>
    </row>
    <row r="56" spans="1:107" x14ac:dyDescent="0.2">
      <c r="A56" s="1">
        <f t="shared" si="0"/>
        <v>55</v>
      </c>
      <c r="B56" t="s">
        <v>4740</v>
      </c>
      <c r="C56" s="1">
        <v>0</v>
      </c>
      <c r="E56" s="92">
        <v>0</v>
      </c>
      <c r="F56" s="92">
        <v>0</v>
      </c>
      <c r="G56" s="92">
        <v>0</v>
      </c>
      <c r="H56" s="92">
        <v>0</v>
      </c>
      <c r="I56" s="92">
        <v>0</v>
      </c>
      <c r="J56" s="92">
        <v>0</v>
      </c>
      <c r="K56" s="92">
        <v>0</v>
      </c>
      <c r="L56" s="92">
        <v>0</v>
      </c>
      <c r="M56" s="92">
        <v>0</v>
      </c>
      <c r="N56" s="92">
        <v>0</v>
      </c>
      <c r="O56" s="92">
        <v>0</v>
      </c>
      <c r="P56" s="92">
        <v>0</v>
      </c>
      <c r="S56" s="92"/>
      <c r="T56" s="92"/>
      <c r="U56" s="92">
        <v>0</v>
      </c>
      <c r="V56" s="92">
        <v>0</v>
      </c>
      <c r="W56" s="92"/>
      <c r="Z56" s="92">
        <v>0</v>
      </c>
      <c r="AA56" s="92">
        <v>0</v>
      </c>
      <c r="AB56" s="92">
        <v>0</v>
      </c>
      <c r="AC56" s="92">
        <v>0</v>
      </c>
      <c r="AD56" s="92">
        <v>0</v>
      </c>
      <c r="AE56" s="92"/>
      <c r="AF56" s="92"/>
      <c r="AI56" s="92"/>
      <c r="AJ56" s="92"/>
      <c r="AK56" s="92">
        <v>0</v>
      </c>
      <c r="AL56" s="92">
        <v>0</v>
      </c>
      <c r="AM56" s="92">
        <v>0</v>
      </c>
      <c r="AN56" s="92">
        <v>0</v>
      </c>
      <c r="AO56" s="92">
        <v>0</v>
      </c>
      <c r="AQ56" s="92"/>
      <c r="AR56" s="92"/>
      <c r="AS56" s="92">
        <v>0</v>
      </c>
      <c r="AU56" s="92"/>
      <c r="AV56" s="92">
        <v>0</v>
      </c>
      <c r="AW56" s="92">
        <v>0</v>
      </c>
      <c r="AX56" s="92">
        <v>0</v>
      </c>
      <c r="AY56" s="92">
        <v>0</v>
      </c>
      <c r="AZ56" s="92"/>
      <c r="BA56" s="92"/>
      <c r="BB56" s="92"/>
      <c r="BC56" s="92"/>
      <c r="BD56" s="92"/>
      <c r="BE56" s="92"/>
      <c r="BF56" s="92"/>
      <c r="BG56" s="92"/>
      <c r="BH56" s="92"/>
      <c r="BJ56" s="92"/>
      <c r="BK56" s="92"/>
      <c r="BL56" s="92"/>
      <c r="BM56" s="92"/>
      <c r="BN56" s="92"/>
      <c r="BP56" s="92">
        <v>0</v>
      </c>
      <c r="BQ56" s="92">
        <v>0</v>
      </c>
      <c r="BR56" s="92"/>
      <c r="BS56" s="92"/>
      <c r="BT56" s="92"/>
      <c r="BU56" s="92"/>
      <c r="BV56" s="92">
        <v>0</v>
      </c>
      <c r="BW56" s="92">
        <v>0</v>
      </c>
      <c r="BX56" s="92">
        <v>0</v>
      </c>
      <c r="BY56" s="92">
        <v>0</v>
      </c>
      <c r="BZ56" s="92">
        <v>0</v>
      </c>
      <c r="CA56" s="92">
        <v>0</v>
      </c>
      <c r="CB56" s="92">
        <v>0</v>
      </c>
      <c r="CC56" s="92">
        <v>0</v>
      </c>
      <c r="CD56" s="92">
        <v>0</v>
      </c>
      <c r="CE56" s="92">
        <v>0</v>
      </c>
      <c r="CF56" s="92">
        <v>0</v>
      </c>
      <c r="CG56" s="92">
        <v>0</v>
      </c>
      <c r="CH56" s="92"/>
      <c r="CI56" s="92"/>
      <c r="CJ56" s="92"/>
      <c r="CK56" s="92"/>
      <c r="CL56" s="92"/>
      <c r="CM56" s="92"/>
      <c r="CN56" s="92"/>
      <c r="CO56" s="92"/>
      <c r="CP56" s="92"/>
      <c r="CQ56" s="92"/>
      <c r="CR56" s="92"/>
      <c r="CS56" s="92"/>
      <c r="CT56" s="92"/>
      <c r="CU56" s="92"/>
      <c r="CV56" s="92"/>
      <c r="CW56" s="92"/>
      <c r="CX56" s="92"/>
      <c r="CY56" s="92"/>
      <c r="CZ56" s="92"/>
      <c r="DA56" s="92"/>
      <c r="DB56" s="92"/>
      <c r="DC56" s="92"/>
    </row>
    <row r="57" spans="1:107" x14ac:dyDescent="0.2">
      <c r="A57" s="1">
        <f t="shared" si="0"/>
        <v>56</v>
      </c>
      <c r="B57" t="s">
        <v>4741</v>
      </c>
      <c r="C57" s="1">
        <v>0</v>
      </c>
      <c r="E57" s="92" t="e">
        <v>#N/A</v>
      </c>
      <c r="F57" s="92" t="s">
        <v>4694</v>
      </c>
      <c r="G57" s="92" t="s">
        <v>4905</v>
      </c>
      <c r="H57" s="127" t="e">
        <v>#N/A</v>
      </c>
      <c r="I57" s="92" t="s">
        <v>5009</v>
      </c>
      <c r="J57" s="92" t="e">
        <v>#N/A</v>
      </c>
      <c r="K57" s="92" t="s">
        <v>4865</v>
      </c>
      <c r="L57" s="92" t="s">
        <v>4691</v>
      </c>
      <c r="M57" s="92" t="s">
        <v>4691</v>
      </c>
      <c r="N57" s="92" t="s">
        <v>5009</v>
      </c>
      <c r="O57" s="92" t="e">
        <v>#N/A</v>
      </c>
      <c r="P57" s="92" t="s">
        <v>4865</v>
      </c>
      <c r="S57" s="92"/>
      <c r="T57" s="92"/>
      <c r="U57" s="92" t="s">
        <v>4694</v>
      </c>
      <c r="V57" s="92" t="s">
        <v>4697</v>
      </c>
      <c r="W57" s="92"/>
      <c r="Z57" s="92" t="s">
        <v>4694</v>
      </c>
      <c r="AA57" s="92" t="e">
        <v>#N/A</v>
      </c>
      <c r="AB57" s="92" t="s">
        <v>4865</v>
      </c>
      <c r="AC57" s="92" t="s">
        <v>4905</v>
      </c>
      <c r="AD57" s="92" t="e">
        <v>#N/A</v>
      </c>
      <c r="AE57" s="92"/>
      <c r="AF57" s="92"/>
      <c r="AI57" s="92"/>
      <c r="AJ57" s="92"/>
      <c r="AK57" s="127" t="s">
        <v>4697</v>
      </c>
      <c r="AL57" s="127" t="s">
        <v>5048</v>
      </c>
      <c r="AM57" s="127" t="s">
        <v>4697</v>
      </c>
      <c r="AN57" s="127" t="s">
        <v>4905</v>
      </c>
      <c r="AO57" s="127" t="s">
        <v>4905</v>
      </c>
      <c r="AQ57" s="127" t="s">
        <v>4691</v>
      </c>
      <c r="AR57" s="92"/>
      <c r="AS57" s="127" t="s">
        <v>4691</v>
      </c>
      <c r="AU57" s="92"/>
      <c r="AV57" s="127" t="s">
        <v>5104</v>
      </c>
      <c r="AW57" s="127" t="s">
        <v>4865</v>
      </c>
      <c r="AX57" s="127" t="e">
        <v>#N/A</v>
      </c>
      <c r="AY57" s="127" t="s">
        <v>5104</v>
      </c>
      <c r="AZ57" s="92"/>
      <c r="BA57" s="92"/>
      <c r="BB57" s="92"/>
      <c r="BC57" s="92"/>
      <c r="BD57" s="92"/>
      <c r="BE57" s="92"/>
      <c r="BF57" s="92"/>
      <c r="BG57" s="92"/>
      <c r="BH57" s="92"/>
      <c r="BJ57" s="92"/>
      <c r="BK57" s="92"/>
      <c r="BL57" s="92"/>
      <c r="BM57" s="92"/>
      <c r="BN57" s="92"/>
      <c r="BP57" s="92" t="e">
        <v>#N/A</v>
      </c>
      <c r="BQ57" s="92" t="e">
        <v>#N/A</v>
      </c>
      <c r="BR57" s="92"/>
      <c r="BS57" s="92"/>
      <c r="BT57" s="92"/>
      <c r="BU57" s="92"/>
      <c r="BV57" s="92" t="e">
        <v>#N/A</v>
      </c>
      <c r="BW57" s="92" t="e">
        <v>#N/A</v>
      </c>
      <c r="BX57" s="92" t="e">
        <v>#N/A</v>
      </c>
      <c r="BY57" s="92" t="e">
        <v>#N/A</v>
      </c>
      <c r="BZ57" s="92" t="e">
        <v>#N/A</v>
      </c>
      <c r="CA57" s="92" t="e">
        <v>#N/A</v>
      </c>
      <c r="CB57" s="92" t="e">
        <v>#N/A</v>
      </c>
      <c r="CC57" s="92" t="e">
        <v>#N/A</v>
      </c>
      <c r="CD57" s="92" t="e">
        <v>#N/A</v>
      </c>
      <c r="CE57" s="92" t="e">
        <v>#N/A</v>
      </c>
      <c r="CF57" s="92" t="e">
        <v>#N/A</v>
      </c>
      <c r="CG57" s="92" t="s">
        <v>5104</v>
      </c>
      <c r="CH57" s="92"/>
      <c r="CI57" s="92"/>
      <c r="CJ57" s="92"/>
      <c r="CK57" s="92"/>
      <c r="CL57" s="92"/>
      <c r="CM57" s="92"/>
      <c r="CN57" s="92"/>
      <c r="CO57" s="92"/>
      <c r="CP57" s="92"/>
      <c r="CQ57" s="92"/>
      <c r="CR57" s="92"/>
      <c r="CS57" s="92"/>
      <c r="CT57" s="92"/>
      <c r="CU57" s="92"/>
      <c r="CV57" s="92"/>
      <c r="CW57" s="92"/>
      <c r="CX57" s="92"/>
      <c r="CY57" s="92"/>
      <c r="CZ57" s="92"/>
      <c r="DA57" s="92"/>
      <c r="DB57" s="92"/>
      <c r="DC57" s="92"/>
    </row>
    <row r="58" spans="1:107" x14ac:dyDescent="0.2">
      <c r="A58" s="1">
        <f t="shared" si="0"/>
        <v>57</v>
      </c>
      <c r="B58" t="s">
        <v>4742</v>
      </c>
      <c r="C58" s="1">
        <v>0</v>
      </c>
      <c r="E58" s="93" t="s">
        <v>34</v>
      </c>
      <c r="F58" s="93">
        <v>6</v>
      </c>
      <c r="G58" s="93">
        <v>11</v>
      </c>
      <c r="H58" s="93" t="s">
        <v>34</v>
      </c>
      <c r="I58" s="93">
        <v>9</v>
      </c>
      <c r="J58" s="93" t="s">
        <v>34</v>
      </c>
      <c r="K58" s="93">
        <v>7</v>
      </c>
      <c r="L58" s="93">
        <v>7</v>
      </c>
      <c r="M58" s="93">
        <v>4</v>
      </c>
      <c r="N58" s="93">
        <v>7</v>
      </c>
      <c r="O58" s="93" t="s">
        <v>34</v>
      </c>
      <c r="P58" s="93">
        <v>20</v>
      </c>
      <c r="S58" s="93"/>
      <c r="T58" s="93"/>
      <c r="U58" s="93">
        <v>5</v>
      </c>
      <c r="V58" s="93">
        <v>8</v>
      </c>
      <c r="W58" s="93"/>
      <c r="Z58" s="93">
        <v>10</v>
      </c>
      <c r="AA58" s="93" t="s">
        <v>34</v>
      </c>
      <c r="AB58" s="93">
        <v>10</v>
      </c>
      <c r="AC58" s="93">
        <v>7</v>
      </c>
      <c r="AD58" s="93" t="s">
        <v>34</v>
      </c>
      <c r="AE58" s="93"/>
      <c r="AF58" s="93"/>
      <c r="AI58" s="93"/>
      <c r="AJ58" s="93"/>
      <c r="AK58" s="93">
        <v>4</v>
      </c>
      <c r="AL58" s="93">
        <v>8</v>
      </c>
      <c r="AM58" s="93">
        <v>9</v>
      </c>
      <c r="AN58" s="93">
        <v>14</v>
      </c>
      <c r="AO58" s="93">
        <v>16</v>
      </c>
      <c r="AQ58" s="93">
        <v>0</v>
      </c>
      <c r="AR58" s="93"/>
      <c r="AS58" s="93"/>
      <c r="AU58" s="93"/>
      <c r="AV58" s="93">
        <v>3</v>
      </c>
      <c r="AW58" s="93">
        <v>4</v>
      </c>
      <c r="AX58" s="93" t="s">
        <v>34</v>
      </c>
      <c r="AY58" s="93">
        <v>7</v>
      </c>
      <c r="AZ58" s="93"/>
      <c r="BA58" s="93"/>
      <c r="BB58" s="93"/>
      <c r="BC58" s="93"/>
      <c r="BD58" s="93"/>
      <c r="BE58" s="93"/>
      <c r="BF58" s="93"/>
      <c r="BG58" s="93"/>
      <c r="BH58" s="93"/>
      <c r="BJ58" s="93"/>
      <c r="BK58" s="93"/>
      <c r="BL58" s="93"/>
      <c r="BM58" s="93"/>
      <c r="BN58" s="93"/>
      <c r="BP58" s="93" t="s">
        <v>34</v>
      </c>
      <c r="BQ58" s="93" t="s">
        <v>34</v>
      </c>
      <c r="BR58" s="93"/>
      <c r="BS58" s="93"/>
      <c r="BT58" s="93"/>
      <c r="BU58" s="93"/>
      <c r="BV58" s="93" t="s">
        <v>34</v>
      </c>
      <c r="BW58" s="93" t="s">
        <v>34</v>
      </c>
      <c r="BX58" s="93" t="s">
        <v>34</v>
      </c>
      <c r="BY58" s="93" t="s">
        <v>34</v>
      </c>
      <c r="BZ58" s="93" t="s">
        <v>34</v>
      </c>
      <c r="CA58" s="93" t="s">
        <v>34</v>
      </c>
      <c r="CB58" s="93" t="s">
        <v>34</v>
      </c>
      <c r="CC58" s="93" t="s">
        <v>34</v>
      </c>
      <c r="CD58" s="93" t="s">
        <v>34</v>
      </c>
      <c r="CE58" s="93" t="s">
        <v>34</v>
      </c>
      <c r="CF58" s="93" t="s">
        <v>34</v>
      </c>
      <c r="CG58" s="93">
        <v>8</v>
      </c>
      <c r="CH58" s="93"/>
      <c r="CI58" s="93"/>
      <c r="CJ58" s="93"/>
      <c r="CK58" s="93"/>
      <c r="CL58" s="93"/>
      <c r="CM58" s="93"/>
      <c r="CN58" s="93"/>
      <c r="CO58" s="93"/>
      <c r="CP58" s="93"/>
      <c r="CQ58" s="93"/>
      <c r="CR58" s="93"/>
      <c r="CS58" s="93"/>
      <c r="CT58" s="93"/>
      <c r="CU58" s="93"/>
      <c r="CV58" s="93"/>
      <c r="CW58" s="93"/>
      <c r="CX58" s="93"/>
      <c r="CY58" s="93"/>
      <c r="CZ58" s="93"/>
      <c r="DA58" s="93"/>
      <c r="DB58" s="93"/>
      <c r="DC58" s="93"/>
    </row>
    <row r="59" spans="1:107" ht="25.5" x14ac:dyDescent="0.2">
      <c r="A59" s="1">
        <f t="shared" si="0"/>
        <v>58</v>
      </c>
      <c r="B59" t="s">
        <v>4743</v>
      </c>
      <c r="C59" s="1">
        <v>0</v>
      </c>
      <c r="E59" s="93">
        <v>0</v>
      </c>
      <c r="F59" s="93" t="s">
        <v>3904</v>
      </c>
      <c r="G59" s="93" t="s">
        <v>4906</v>
      </c>
      <c r="H59" s="93">
        <v>0</v>
      </c>
      <c r="I59" s="93">
        <v>0</v>
      </c>
      <c r="J59" s="93">
        <v>0</v>
      </c>
      <c r="K59" s="93">
        <v>0</v>
      </c>
      <c r="L59" s="93" t="s">
        <v>3904</v>
      </c>
      <c r="M59" s="93" t="s">
        <v>3658</v>
      </c>
      <c r="N59" s="93" t="s">
        <v>711</v>
      </c>
      <c r="O59" s="93">
        <v>0</v>
      </c>
      <c r="P59" s="93" t="s">
        <v>5076</v>
      </c>
      <c r="S59" s="93"/>
      <c r="T59" s="93"/>
      <c r="U59" s="93" t="s">
        <v>3658</v>
      </c>
      <c r="V59" s="93">
        <v>0</v>
      </c>
      <c r="W59" s="93"/>
      <c r="Z59" s="93" t="s">
        <v>5036</v>
      </c>
      <c r="AA59" s="93">
        <v>0</v>
      </c>
      <c r="AB59" s="93" t="s">
        <v>51</v>
      </c>
      <c r="AC59" s="93" t="s">
        <v>4906</v>
      </c>
      <c r="AD59" s="93">
        <v>0</v>
      </c>
      <c r="AE59" s="93"/>
      <c r="AF59" s="93"/>
      <c r="AI59" s="93"/>
      <c r="AJ59" s="93"/>
      <c r="AK59" s="93"/>
      <c r="AL59" s="127" t="s">
        <v>5540</v>
      </c>
      <c r="AM59" s="127" t="s">
        <v>5539</v>
      </c>
      <c r="AN59" s="127" t="s">
        <v>5541</v>
      </c>
      <c r="AO59" s="126" t="s">
        <v>5255</v>
      </c>
      <c r="AQ59" s="93"/>
      <c r="AR59" s="93"/>
      <c r="AS59" s="126" t="s">
        <v>5177</v>
      </c>
      <c r="AU59" s="93"/>
      <c r="AV59" s="126" t="s">
        <v>5301</v>
      </c>
      <c r="AW59" s="126" t="s">
        <v>5301</v>
      </c>
      <c r="AX59" s="126">
        <v>0</v>
      </c>
      <c r="AY59" s="126" t="s">
        <v>5301</v>
      </c>
      <c r="AZ59" s="93"/>
      <c r="BA59" s="93"/>
      <c r="BB59" s="93"/>
      <c r="BC59" s="93"/>
      <c r="BD59" s="93"/>
      <c r="BE59" s="93"/>
      <c r="BF59" s="93"/>
      <c r="BG59" s="93"/>
      <c r="BH59" s="93"/>
      <c r="BJ59" s="93"/>
      <c r="BK59" s="93"/>
      <c r="BL59" s="93"/>
      <c r="BM59" s="93"/>
      <c r="BN59" s="93"/>
      <c r="BP59" s="93">
        <v>0</v>
      </c>
      <c r="BQ59" s="93">
        <v>0</v>
      </c>
      <c r="BR59" s="93"/>
      <c r="BS59" s="93"/>
      <c r="BT59" s="93"/>
      <c r="BU59" s="93"/>
      <c r="BV59" s="93">
        <v>0</v>
      </c>
      <c r="BW59" s="93">
        <v>0</v>
      </c>
      <c r="BX59" s="93">
        <v>0</v>
      </c>
      <c r="BY59" s="93">
        <v>0</v>
      </c>
      <c r="BZ59" s="93">
        <v>0</v>
      </c>
      <c r="CA59" s="93">
        <v>0</v>
      </c>
      <c r="CB59" s="93">
        <v>0</v>
      </c>
      <c r="CC59" s="93">
        <v>0</v>
      </c>
      <c r="CD59" s="93">
        <v>0</v>
      </c>
      <c r="CE59" s="93">
        <v>0</v>
      </c>
      <c r="CF59" s="93">
        <v>0</v>
      </c>
      <c r="CG59" s="93" t="s">
        <v>5077</v>
      </c>
      <c r="CH59" s="93"/>
      <c r="CI59" s="93"/>
      <c r="CJ59" s="93"/>
      <c r="CK59" s="93"/>
      <c r="CL59" s="93"/>
      <c r="CM59" s="93"/>
      <c r="CN59" s="93"/>
      <c r="CO59" s="93"/>
      <c r="CP59" s="93"/>
      <c r="CQ59" s="93"/>
      <c r="CR59" s="93"/>
      <c r="CS59" s="93"/>
      <c r="CT59" s="93"/>
      <c r="CU59" s="93"/>
      <c r="CV59" s="93"/>
      <c r="CW59" s="93"/>
      <c r="CX59" s="93"/>
      <c r="CY59" s="93"/>
      <c r="CZ59" s="93"/>
      <c r="DA59" s="93"/>
      <c r="DB59" s="93"/>
      <c r="DC59" s="93"/>
    </row>
    <row r="60" spans="1:107" x14ac:dyDescent="0.2">
      <c r="A60" s="1">
        <f t="shared" si="0"/>
        <v>59</v>
      </c>
      <c r="B60" t="s">
        <v>4744</v>
      </c>
      <c r="C60" s="1">
        <v>0</v>
      </c>
      <c r="E60" s="92">
        <v>0</v>
      </c>
      <c r="F60" s="92">
        <v>14</v>
      </c>
      <c r="G60" s="92">
        <v>14</v>
      </c>
      <c r="H60" s="92">
        <v>0</v>
      </c>
      <c r="I60" s="92">
        <v>0</v>
      </c>
      <c r="J60" s="92">
        <v>0</v>
      </c>
      <c r="K60" s="92">
        <v>0</v>
      </c>
      <c r="L60" s="92">
        <v>14</v>
      </c>
      <c r="M60" s="92">
        <v>11</v>
      </c>
      <c r="N60" s="92">
        <v>9</v>
      </c>
      <c r="O60" s="92">
        <v>0</v>
      </c>
      <c r="P60" s="92">
        <v>18</v>
      </c>
      <c r="S60" s="92"/>
      <c r="T60" s="92"/>
      <c r="U60" s="92">
        <v>11</v>
      </c>
      <c r="V60" s="92">
        <v>0</v>
      </c>
      <c r="W60" s="92"/>
      <c r="Z60" s="92">
        <v>16</v>
      </c>
      <c r="AA60" s="92">
        <v>0</v>
      </c>
      <c r="AB60" s="92">
        <v>17</v>
      </c>
      <c r="AC60" s="92">
        <v>22</v>
      </c>
      <c r="AD60" s="92">
        <v>0</v>
      </c>
      <c r="AE60" s="92"/>
      <c r="AF60" s="92"/>
      <c r="AI60" s="92"/>
      <c r="AJ60" s="92"/>
      <c r="AK60" s="92"/>
      <c r="AL60" s="92">
        <v>6</v>
      </c>
      <c r="AM60" s="92">
        <v>6</v>
      </c>
      <c r="AN60" s="92">
        <f>AN54-9</f>
        <v>8</v>
      </c>
      <c r="AO60" s="92">
        <v>22</v>
      </c>
      <c r="AQ60" s="92"/>
      <c r="AR60" s="92"/>
      <c r="AS60" s="92">
        <v>10</v>
      </c>
      <c r="AU60" s="92"/>
      <c r="AV60" s="92">
        <v>3</v>
      </c>
      <c r="AW60" s="92">
        <v>11</v>
      </c>
      <c r="AX60" s="92">
        <v>0</v>
      </c>
      <c r="AY60" s="92">
        <v>13</v>
      </c>
      <c r="AZ60" s="92"/>
      <c r="BA60" s="92"/>
      <c r="BB60" s="92"/>
      <c r="BC60" s="92"/>
      <c r="BD60" s="92"/>
      <c r="BE60" s="92"/>
      <c r="BF60" s="92"/>
      <c r="BG60" s="92"/>
      <c r="BH60" s="92"/>
      <c r="BJ60" s="92"/>
      <c r="BK60" s="92"/>
      <c r="BL60" s="92"/>
      <c r="BM60" s="92"/>
      <c r="BN60" s="92"/>
      <c r="BP60" s="92">
        <v>0</v>
      </c>
      <c r="BQ60" s="92">
        <v>0</v>
      </c>
      <c r="BR60" s="92"/>
      <c r="BS60" s="92"/>
      <c r="BT60" s="92"/>
      <c r="BU60" s="92"/>
      <c r="BV60" s="92">
        <v>0</v>
      </c>
      <c r="BW60" s="92">
        <v>0</v>
      </c>
      <c r="BX60" s="92">
        <v>0</v>
      </c>
      <c r="BY60" s="92">
        <v>0</v>
      </c>
      <c r="BZ60" s="92">
        <v>0</v>
      </c>
      <c r="CA60" s="92">
        <v>0</v>
      </c>
      <c r="CB60" s="92">
        <v>0</v>
      </c>
      <c r="CC60" s="92">
        <v>0</v>
      </c>
      <c r="CD60" s="92">
        <v>0</v>
      </c>
      <c r="CE60" s="92">
        <v>0</v>
      </c>
      <c r="CF60" s="92">
        <v>0</v>
      </c>
      <c r="CG60" s="92">
        <v>13</v>
      </c>
      <c r="CH60" s="92"/>
      <c r="CI60" s="92"/>
      <c r="CJ60" s="92"/>
      <c r="CK60" s="92"/>
      <c r="CL60" s="92"/>
      <c r="CM60" s="92"/>
      <c r="CN60" s="92"/>
      <c r="CO60" s="92"/>
      <c r="CP60" s="92"/>
      <c r="CQ60" s="92"/>
      <c r="CR60" s="92"/>
      <c r="CS60" s="92"/>
      <c r="CT60" s="92"/>
      <c r="CU60" s="92"/>
      <c r="CV60" s="92"/>
      <c r="CW60" s="92"/>
      <c r="CX60" s="92"/>
      <c r="CY60" s="92"/>
      <c r="CZ60" s="92"/>
      <c r="DA60" s="92"/>
      <c r="DB60" s="92"/>
      <c r="DC60" s="92"/>
    </row>
    <row r="61" spans="1:107" x14ac:dyDescent="0.2">
      <c r="A61" s="1">
        <f t="shared" si="0"/>
        <v>60</v>
      </c>
      <c r="B61" t="s">
        <v>4745</v>
      </c>
      <c r="C61" s="1">
        <v>0</v>
      </c>
      <c r="E61" s="92">
        <v>0</v>
      </c>
      <c r="F61" s="92">
        <v>0</v>
      </c>
      <c r="G61" s="92">
        <v>0</v>
      </c>
      <c r="H61" s="92">
        <v>0</v>
      </c>
      <c r="I61" s="92">
        <v>0</v>
      </c>
      <c r="J61" s="92">
        <v>0</v>
      </c>
      <c r="K61" s="92">
        <v>0</v>
      </c>
      <c r="L61" s="92">
        <v>0</v>
      </c>
      <c r="M61" s="92">
        <v>0</v>
      </c>
      <c r="N61" s="92">
        <v>0</v>
      </c>
      <c r="O61" s="92">
        <v>0</v>
      </c>
      <c r="P61" s="92">
        <v>0</v>
      </c>
      <c r="S61" s="92"/>
      <c r="T61" s="92"/>
      <c r="U61" s="92">
        <v>0</v>
      </c>
      <c r="V61" s="92">
        <v>0</v>
      </c>
      <c r="W61" s="92"/>
      <c r="Z61" s="92">
        <v>0</v>
      </c>
      <c r="AA61" s="92">
        <v>0</v>
      </c>
      <c r="AB61" s="92">
        <v>0</v>
      </c>
      <c r="AC61" s="92">
        <v>0</v>
      </c>
      <c r="AD61" s="92">
        <v>0</v>
      </c>
      <c r="AE61" s="92"/>
      <c r="AF61" s="92"/>
      <c r="AI61" s="92"/>
      <c r="AJ61" s="92"/>
      <c r="AK61" s="92"/>
      <c r="AL61" s="92">
        <v>0</v>
      </c>
      <c r="AM61" s="92">
        <v>0</v>
      </c>
      <c r="AN61" s="92">
        <v>0</v>
      </c>
      <c r="AO61" s="92">
        <v>0</v>
      </c>
      <c r="AQ61" s="92"/>
      <c r="AR61" s="92"/>
      <c r="AS61" s="92">
        <v>0</v>
      </c>
      <c r="AU61" s="92"/>
      <c r="AV61" s="92">
        <v>0</v>
      </c>
      <c r="AW61" s="92">
        <v>0</v>
      </c>
      <c r="AX61" s="92">
        <v>0</v>
      </c>
      <c r="AY61" s="92">
        <v>0</v>
      </c>
      <c r="AZ61" s="92"/>
      <c r="BA61" s="92"/>
      <c r="BB61" s="92"/>
      <c r="BC61" s="92"/>
      <c r="BD61" s="92"/>
      <c r="BE61" s="92"/>
      <c r="BF61" s="92"/>
      <c r="BG61" s="92"/>
      <c r="BH61" s="92"/>
      <c r="BJ61" s="92"/>
      <c r="BK61" s="92"/>
      <c r="BL61" s="92"/>
      <c r="BM61" s="92"/>
      <c r="BN61" s="92"/>
      <c r="BP61" s="92">
        <v>0</v>
      </c>
      <c r="BQ61" s="92">
        <v>0</v>
      </c>
      <c r="BR61" s="92"/>
      <c r="BS61" s="92"/>
      <c r="BT61" s="92"/>
      <c r="BU61" s="92"/>
      <c r="BV61" s="92">
        <v>0</v>
      </c>
      <c r="BW61" s="92">
        <v>0</v>
      </c>
      <c r="BX61" s="92">
        <v>0</v>
      </c>
      <c r="BY61" s="92">
        <v>0</v>
      </c>
      <c r="BZ61" s="92">
        <v>0</v>
      </c>
      <c r="CA61" s="92">
        <v>0</v>
      </c>
      <c r="CB61" s="92">
        <v>0</v>
      </c>
      <c r="CC61" s="92">
        <v>0</v>
      </c>
      <c r="CD61" s="92">
        <v>0</v>
      </c>
      <c r="CE61" s="92">
        <v>0</v>
      </c>
      <c r="CF61" s="92">
        <v>0</v>
      </c>
      <c r="CG61" s="92">
        <v>0</v>
      </c>
      <c r="CH61" s="92"/>
      <c r="CI61" s="92"/>
      <c r="CJ61" s="92"/>
      <c r="CK61" s="92"/>
      <c r="CL61" s="92"/>
      <c r="CM61" s="92"/>
      <c r="CN61" s="92"/>
      <c r="CO61" s="92"/>
      <c r="CP61" s="92"/>
      <c r="CQ61" s="92"/>
      <c r="CR61" s="92"/>
      <c r="CS61" s="92"/>
      <c r="CT61" s="92"/>
      <c r="CU61" s="92"/>
      <c r="CV61" s="92"/>
      <c r="CW61" s="92"/>
      <c r="CX61" s="92"/>
      <c r="CY61" s="92"/>
      <c r="CZ61" s="92"/>
      <c r="DA61" s="92"/>
      <c r="DB61" s="92"/>
      <c r="DC61" s="92"/>
    </row>
    <row r="62" spans="1:107" x14ac:dyDescent="0.2">
      <c r="A62" s="1">
        <f t="shared" si="0"/>
        <v>61</v>
      </c>
      <c r="B62" t="s">
        <v>4746</v>
      </c>
      <c r="C62" s="1">
        <v>0</v>
      </c>
      <c r="E62" s="92">
        <v>0</v>
      </c>
      <c r="F62" s="92">
        <v>0</v>
      </c>
      <c r="G62" s="92">
        <v>0</v>
      </c>
      <c r="H62" s="92">
        <v>0</v>
      </c>
      <c r="I62" s="92">
        <v>0</v>
      </c>
      <c r="J62" s="92">
        <v>0</v>
      </c>
      <c r="K62" s="92">
        <v>0</v>
      </c>
      <c r="L62" s="92">
        <v>0</v>
      </c>
      <c r="M62" s="92">
        <v>0</v>
      </c>
      <c r="N62" s="92">
        <v>0</v>
      </c>
      <c r="O62" s="92">
        <v>0</v>
      </c>
      <c r="P62" s="92">
        <v>0</v>
      </c>
      <c r="S62" s="92"/>
      <c r="T62" s="92"/>
      <c r="U62" s="92">
        <v>0</v>
      </c>
      <c r="V62" s="92">
        <v>0</v>
      </c>
      <c r="W62" s="92"/>
      <c r="Z62" s="92">
        <v>0</v>
      </c>
      <c r="AA62" s="92">
        <v>0</v>
      </c>
      <c r="AB62" s="92">
        <v>0</v>
      </c>
      <c r="AC62" s="92">
        <v>0</v>
      </c>
      <c r="AD62" s="92">
        <v>0</v>
      </c>
      <c r="AE62" s="92"/>
      <c r="AF62" s="92"/>
      <c r="AI62" s="92"/>
      <c r="AJ62" s="92"/>
      <c r="AK62" s="92"/>
      <c r="AL62" s="92">
        <v>0</v>
      </c>
      <c r="AM62" s="92">
        <v>0</v>
      </c>
      <c r="AN62" s="92">
        <v>0</v>
      </c>
      <c r="AO62" s="92">
        <v>0</v>
      </c>
      <c r="AQ62" s="92"/>
      <c r="AR62" s="92"/>
      <c r="AS62" s="92">
        <v>0</v>
      </c>
      <c r="AU62" s="92"/>
      <c r="AV62" s="92">
        <v>0</v>
      </c>
      <c r="AW62" s="92">
        <v>0</v>
      </c>
      <c r="AX62" s="92">
        <v>0</v>
      </c>
      <c r="AY62" s="92">
        <v>0</v>
      </c>
      <c r="AZ62" s="92"/>
      <c r="BA62" s="92"/>
      <c r="BB62" s="92"/>
      <c r="BC62" s="92"/>
      <c r="BD62" s="92"/>
      <c r="BE62" s="92"/>
      <c r="BF62" s="92"/>
      <c r="BG62" s="92"/>
      <c r="BH62" s="92"/>
      <c r="BJ62" s="92"/>
      <c r="BK62" s="92"/>
      <c r="BL62" s="92"/>
      <c r="BM62" s="92"/>
      <c r="BN62" s="92"/>
      <c r="BP62" s="92">
        <v>0</v>
      </c>
      <c r="BQ62" s="92">
        <v>0</v>
      </c>
      <c r="BR62" s="92"/>
      <c r="BS62" s="92"/>
      <c r="BT62" s="92"/>
      <c r="BU62" s="92"/>
      <c r="BV62" s="92">
        <v>0</v>
      </c>
      <c r="BW62" s="92">
        <v>0</v>
      </c>
      <c r="BX62" s="92">
        <v>0</v>
      </c>
      <c r="BY62" s="92">
        <v>0</v>
      </c>
      <c r="BZ62" s="92">
        <v>0</v>
      </c>
      <c r="CA62" s="92">
        <v>0</v>
      </c>
      <c r="CB62" s="92">
        <v>0</v>
      </c>
      <c r="CC62" s="92">
        <v>0</v>
      </c>
      <c r="CD62" s="92">
        <v>0</v>
      </c>
      <c r="CE62" s="92">
        <v>0</v>
      </c>
      <c r="CF62" s="92">
        <v>0</v>
      </c>
      <c r="CG62" s="92">
        <v>0</v>
      </c>
      <c r="CH62" s="92"/>
      <c r="CI62" s="92"/>
      <c r="CJ62" s="92"/>
      <c r="CK62" s="92"/>
      <c r="CL62" s="92"/>
      <c r="CM62" s="92"/>
      <c r="CN62" s="92"/>
      <c r="CO62" s="92"/>
      <c r="CP62" s="92"/>
      <c r="CQ62" s="92"/>
      <c r="CR62" s="92"/>
      <c r="CS62" s="92"/>
      <c r="CT62" s="92"/>
      <c r="CU62" s="92"/>
      <c r="CV62" s="92"/>
      <c r="CW62" s="92"/>
      <c r="CX62" s="92"/>
      <c r="CY62" s="92"/>
      <c r="CZ62" s="92"/>
      <c r="DA62" s="92"/>
      <c r="DB62" s="92"/>
      <c r="DC62" s="92"/>
    </row>
    <row r="63" spans="1:107" x14ac:dyDescent="0.2">
      <c r="A63" s="1">
        <f t="shared" si="0"/>
        <v>62</v>
      </c>
      <c r="B63" t="s">
        <v>4747</v>
      </c>
      <c r="C63" s="1">
        <v>0</v>
      </c>
      <c r="E63" s="92">
        <v>0</v>
      </c>
      <c r="F63" s="92" t="s">
        <v>4695</v>
      </c>
      <c r="G63" s="92" t="s">
        <v>4905</v>
      </c>
      <c r="H63" s="127">
        <v>0</v>
      </c>
      <c r="I63" s="92">
        <v>0</v>
      </c>
      <c r="J63" s="92">
        <v>0</v>
      </c>
      <c r="K63" s="92">
        <v>0</v>
      </c>
      <c r="L63" s="92" t="s">
        <v>4692</v>
      </c>
      <c r="M63" s="92" t="s">
        <v>4691</v>
      </c>
      <c r="N63" s="92" t="s">
        <v>5009</v>
      </c>
      <c r="O63" s="92">
        <v>0</v>
      </c>
      <c r="P63" s="92" t="s">
        <v>4865</v>
      </c>
      <c r="S63" s="92"/>
      <c r="T63" s="92"/>
      <c r="U63" s="92" t="s">
        <v>4694</v>
      </c>
      <c r="V63" s="92">
        <v>0</v>
      </c>
      <c r="W63" s="92"/>
      <c r="Z63" s="92" t="s">
        <v>4695</v>
      </c>
      <c r="AA63" s="92">
        <v>0</v>
      </c>
      <c r="AB63" s="92" t="s">
        <v>4691</v>
      </c>
      <c r="AC63" s="92" t="s">
        <v>4905</v>
      </c>
      <c r="AD63" s="92">
        <v>0</v>
      </c>
      <c r="AE63" s="92"/>
      <c r="AF63" s="92"/>
      <c r="AI63" s="92"/>
      <c r="AJ63" s="92"/>
      <c r="AK63" s="92"/>
      <c r="AL63" s="127" t="s">
        <v>5048</v>
      </c>
      <c r="AM63" s="127" t="s">
        <v>4697</v>
      </c>
      <c r="AN63" s="127" t="str">
        <f>AN57</f>
        <v>2d6</v>
      </c>
      <c r="AO63" s="127" t="s">
        <v>4905</v>
      </c>
      <c r="AQ63" s="92"/>
      <c r="AR63" s="92"/>
      <c r="AS63" s="127" t="s">
        <v>4691</v>
      </c>
      <c r="AU63" s="92"/>
      <c r="AV63" s="127" t="s">
        <v>5104</v>
      </c>
      <c r="AW63" s="127" t="s">
        <v>4865</v>
      </c>
      <c r="AX63" s="127">
        <v>0</v>
      </c>
      <c r="AY63" s="127" t="s">
        <v>5104</v>
      </c>
      <c r="AZ63" s="92"/>
      <c r="BA63" s="92"/>
      <c r="BB63" s="92"/>
      <c r="BC63" s="92"/>
      <c r="BD63" s="92"/>
      <c r="BE63" s="92"/>
      <c r="BF63" s="92"/>
      <c r="BG63" s="92"/>
      <c r="BH63" s="92"/>
      <c r="BJ63" s="92"/>
      <c r="BK63" s="92"/>
      <c r="BL63" s="92"/>
      <c r="BM63" s="92"/>
      <c r="BN63" s="92"/>
      <c r="BP63" s="92">
        <v>0</v>
      </c>
      <c r="BQ63" s="92">
        <v>0</v>
      </c>
      <c r="BR63" s="92"/>
      <c r="BS63" s="92"/>
      <c r="BT63" s="92"/>
      <c r="BU63" s="92"/>
      <c r="BV63" s="92">
        <v>0</v>
      </c>
      <c r="BW63" s="92">
        <v>0</v>
      </c>
      <c r="BX63" s="92">
        <v>0</v>
      </c>
      <c r="BY63" s="92">
        <v>0</v>
      </c>
      <c r="BZ63" s="92">
        <v>0</v>
      </c>
      <c r="CA63" s="92">
        <v>0</v>
      </c>
      <c r="CB63" s="92">
        <v>0</v>
      </c>
      <c r="CC63" s="92">
        <v>0</v>
      </c>
      <c r="CD63" s="92">
        <v>0</v>
      </c>
      <c r="CE63" s="92">
        <v>0</v>
      </c>
      <c r="CF63" s="92">
        <v>0</v>
      </c>
      <c r="CG63" s="92" t="s">
        <v>5104</v>
      </c>
      <c r="CH63" s="92"/>
      <c r="CI63" s="92"/>
      <c r="CJ63" s="92"/>
      <c r="CK63" s="92"/>
      <c r="CL63" s="92"/>
      <c r="CM63" s="92"/>
      <c r="CN63" s="92"/>
      <c r="CO63" s="92"/>
      <c r="CP63" s="92"/>
      <c r="CQ63" s="92"/>
      <c r="CR63" s="92"/>
      <c r="CS63" s="92"/>
      <c r="CT63" s="92"/>
      <c r="CU63" s="92"/>
      <c r="CV63" s="92"/>
      <c r="CW63" s="92"/>
      <c r="CX63" s="92"/>
      <c r="CY63" s="92"/>
      <c r="CZ63" s="92"/>
      <c r="DA63" s="92"/>
      <c r="DB63" s="92"/>
      <c r="DC63" s="92"/>
    </row>
    <row r="64" spans="1:107" x14ac:dyDescent="0.2">
      <c r="A64" s="1">
        <f t="shared" si="0"/>
        <v>63</v>
      </c>
      <c r="B64" t="s">
        <v>4748</v>
      </c>
      <c r="C64" s="1">
        <v>0</v>
      </c>
      <c r="E64" s="93">
        <v>0</v>
      </c>
      <c r="F64" s="93">
        <v>6</v>
      </c>
      <c r="G64" s="93">
        <v>11</v>
      </c>
      <c r="H64" s="93">
        <v>0</v>
      </c>
      <c r="I64" s="93">
        <v>0</v>
      </c>
      <c r="J64" s="93">
        <v>0</v>
      </c>
      <c r="K64" s="93">
        <v>0</v>
      </c>
      <c r="L64" s="93">
        <v>7</v>
      </c>
      <c r="M64" s="93">
        <v>5</v>
      </c>
      <c r="N64" s="93">
        <v>7</v>
      </c>
      <c r="O64" s="93">
        <v>0</v>
      </c>
      <c r="P64" s="93">
        <v>22</v>
      </c>
      <c r="S64" s="93"/>
      <c r="T64" s="93"/>
      <c r="U64" s="93">
        <v>6</v>
      </c>
      <c r="V64" s="93">
        <v>0</v>
      </c>
      <c r="W64" s="93"/>
      <c r="Z64" s="93">
        <v>13</v>
      </c>
      <c r="AA64" s="93">
        <v>0</v>
      </c>
      <c r="AB64" s="93">
        <v>10</v>
      </c>
      <c r="AC64" s="93">
        <v>7</v>
      </c>
      <c r="AD64" s="93">
        <v>0</v>
      </c>
      <c r="AE64" s="93"/>
      <c r="AF64" s="93"/>
      <c r="AI64" s="93"/>
      <c r="AJ64" s="93"/>
      <c r="AK64" s="93"/>
      <c r="AL64" s="93">
        <v>11</v>
      </c>
      <c r="AM64" s="93">
        <v>14</v>
      </c>
      <c r="AN64" s="93">
        <f>AN58+9</f>
        <v>23</v>
      </c>
      <c r="AO64" s="93">
        <v>23</v>
      </c>
      <c r="AQ64" s="93"/>
      <c r="AR64" s="93"/>
      <c r="AS64" s="93"/>
      <c r="AU64" s="93"/>
      <c r="AV64" s="93">
        <v>3</v>
      </c>
      <c r="AW64" s="93">
        <v>4</v>
      </c>
      <c r="AX64" s="93">
        <v>0</v>
      </c>
      <c r="AY64" s="93">
        <v>7</v>
      </c>
      <c r="AZ64" s="93"/>
      <c r="BA64" s="93"/>
      <c r="BB64" s="93"/>
      <c r="BC64" s="93"/>
      <c r="BD64" s="93"/>
      <c r="BE64" s="93"/>
      <c r="BF64" s="93"/>
      <c r="BG64" s="93"/>
      <c r="BH64" s="93"/>
      <c r="BJ64" s="93"/>
      <c r="BK64" s="93"/>
      <c r="BL64" s="93"/>
      <c r="BM64" s="93"/>
      <c r="BN64" s="93"/>
      <c r="BP64" s="93">
        <v>0</v>
      </c>
      <c r="BQ64" s="93">
        <v>0</v>
      </c>
      <c r="BR64" s="93"/>
      <c r="BS64" s="93"/>
      <c r="BT64" s="93"/>
      <c r="BU64" s="93"/>
      <c r="BV64" s="93">
        <v>0</v>
      </c>
      <c r="BW64" s="93">
        <v>0</v>
      </c>
      <c r="BX64" s="93">
        <v>0</v>
      </c>
      <c r="BY64" s="93">
        <v>0</v>
      </c>
      <c r="BZ64" s="93">
        <v>0</v>
      </c>
      <c r="CA64" s="93">
        <v>0</v>
      </c>
      <c r="CB64" s="93">
        <v>0</v>
      </c>
      <c r="CC64" s="93">
        <v>0</v>
      </c>
      <c r="CD64" s="93">
        <v>0</v>
      </c>
      <c r="CE64" s="93">
        <v>0</v>
      </c>
      <c r="CF64" s="93">
        <v>0</v>
      </c>
      <c r="CG64" s="93">
        <v>8</v>
      </c>
      <c r="CH64" s="93"/>
      <c r="CI64" s="93"/>
      <c r="CJ64" s="93"/>
      <c r="CK64" s="93"/>
      <c r="CL64" s="93"/>
      <c r="CM64" s="93"/>
      <c r="CN64" s="93"/>
      <c r="CO64" s="93"/>
      <c r="CP64" s="93"/>
      <c r="CQ64" s="93"/>
      <c r="CR64" s="93"/>
      <c r="CS64" s="93"/>
      <c r="CT64" s="93"/>
      <c r="CU64" s="93"/>
      <c r="CV64" s="93"/>
      <c r="CW64" s="93"/>
      <c r="CX64" s="93"/>
      <c r="CY64" s="93"/>
      <c r="CZ64" s="93"/>
      <c r="DA64" s="93"/>
      <c r="DB64" s="93"/>
      <c r="DC64" s="93"/>
    </row>
    <row r="65" spans="1:107" ht="38.25" x14ac:dyDescent="0.2">
      <c r="A65" s="1">
        <f t="shared" si="0"/>
        <v>64</v>
      </c>
      <c r="B65" t="s">
        <v>4749</v>
      </c>
      <c r="C65" s="1">
        <v>0</v>
      </c>
      <c r="E65" s="93">
        <v>0</v>
      </c>
      <c r="F65" s="93" t="s">
        <v>5036</v>
      </c>
      <c r="G65" s="93">
        <v>0</v>
      </c>
      <c r="H65" s="93">
        <v>0</v>
      </c>
      <c r="I65" s="93">
        <v>0</v>
      </c>
      <c r="J65" s="93">
        <v>0</v>
      </c>
      <c r="K65" s="93">
        <v>0</v>
      </c>
      <c r="L65" s="93" t="s">
        <v>5036</v>
      </c>
      <c r="M65" s="93" t="s">
        <v>5377</v>
      </c>
      <c r="N65" s="93" t="s">
        <v>3594</v>
      </c>
      <c r="O65" s="93">
        <v>0</v>
      </c>
      <c r="P65" s="93">
        <v>0</v>
      </c>
      <c r="S65" s="93"/>
      <c r="T65" s="93"/>
      <c r="U65" s="93">
        <v>0</v>
      </c>
      <c r="V65" s="93">
        <v>0</v>
      </c>
      <c r="W65" s="93"/>
      <c r="Z65" s="93">
        <v>0</v>
      </c>
      <c r="AA65" s="93">
        <v>0</v>
      </c>
      <c r="AB65" s="93" t="s">
        <v>5412</v>
      </c>
      <c r="AC65" s="93" t="s">
        <v>5353</v>
      </c>
      <c r="AD65" s="93">
        <v>0</v>
      </c>
      <c r="AE65" s="93"/>
      <c r="AF65" s="93"/>
      <c r="AI65" s="93"/>
      <c r="AJ65" s="93"/>
      <c r="AK65" s="93"/>
      <c r="AL65" s="127" t="s">
        <v>5543</v>
      </c>
      <c r="AM65" s="127" t="s">
        <v>5547</v>
      </c>
      <c r="AN65" s="127" t="s">
        <v>5551</v>
      </c>
      <c r="AO65" s="126" t="s">
        <v>5554</v>
      </c>
      <c r="AQ65" s="93"/>
      <c r="AR65" s="93"/>
      <c r="AS65" s="93"/>
      <c r="AU65" s="93"/>
      <c r="AV65" s="93"/>
      <c r="AW65" s="93"/>
      <c r="AX65" s="93">
        <v>0</v>
      </c>
      <c r="AY65" s="93"/>
      <c r="AZ65" s="93"/>
      <c r="BA65" s="93"/>
      <c r="BB65" s="93"/>
      <c r="BC65" s="93"/>
      <c r="BD65" s="93"/>
      <c r="BE65" s="93"/>
      <c r="BF65" s="93"/>
      <c r="BG65" s="93"/>
      <c r="BH65" s="93"/>
      <c r="BJ65" s="93"/>
      <c r="BK65" s="93"/>
      <c r="BL65" s="93"/>
      <c r="BM65" s="93"/>
      <c r="BN65" s="93"/>
      <c r="BP65" s="93">
        <v>0</v>
      </c>
      <c r="BQ65" s="93">
        <v>0</v>
      </c>
      <c r="BR65" s="93"/>
      <c r="BS65" s="93"/>
      <c r="BT65" s="93"/>
      <c r="BU65" s="93"/>
      <c r="BV65" s="93">
        <v>0</v>
      </c>
      <c r="BW65" s="93">
        <v>0</v>
      </c>
      <c r="BX65" s="93">
        <v>0</v>
      </c>
      <c r="BY65" s="93">
        <v>0</v>
      </c>
      <c r="BZ65" s="93">
        <v>0</v>
      </c>
      <c r="CA65" s="93">
        <v>0</v>
      </c>
      <c r="CB65" s="93">
        <v>0</v>
      </c>
      <c r="CC65" s="93">
        <v>0</v>
      </c>
      <c r="CD65" s="93">
        <v>0</v>
      </c>
      <c r="CE65" s="93">
        <v>0</v>
      </c>
      <c r="CF65" s="93">
        <v>0</v>
      </c>
      <c r="CG65" s="93">
        <v>0</v>
      </c>
      <c r="CH65" s="93"/>
      <c r="CI65" s="93"/>
      <c r="CJ65" s="93"/>
      <c r="CK65" s="93"/>
      <c r="CL65" s="93"/>
      <c r="CM65" s="93"/>
      <c r="CN65" s="93"/>
      <c r="CO65" s="93"/>
      <c r="CP65" s="93"/>
      <c r="CQ65" s="93"/>
      <c r="CR65" s="93"/>
      <c r="CS65" s="93"/>
      <c r="CT65" s="93"/>
      <c r="CU65" s="93"/>
      <c r="CV65" s="93"/>
      <c r="CW65" s="93"/>
      <c r="CX65" s="93"/>
      <c r="CY65" s="93"/>
      <c r="CZ65" s="93"/>
      <c r="DA65" s="93"/>
      <c r="DB65" s="93"/>
      <c r="DC65" s="93"/>
    </row>
    <row r="66" spans="1:107" x14ac:dyDescent="0.2">
      <c r="A66" s="1">
        <f t="shared" si="0"/>
        <v>65</v>
      </c>
      <c r="B66" t="s">
        <v>4750</v>
      </c>
      <c r="C66" s="1">
        <v>0</v>
      </c>
      <c r="E66" s="92">
        <v>0</v>
      </c>
      <c r="F66" s="92">
        <v>15</v>
      </c>
      <c r="G66" s="92">
        <v>0</v>
      </c>
      <c r="H66" s="92">
        <v>0</v>
      </c>
      <c r="I66" s="92">
        <v>0</v>
      </c>
      <c r="J66" s="92">
        <v>0</v>
      </c>
      <c r="K66" s="92">
        <v>0</v>
      </c>
      <c r="L66" s="92">
        <v>15</v>
      </c>
      <c r="M66" s="92">
        <v>6</v>
      </c>
      <c r="N66" s="92">
        <v>10</v>
      </c>
      <c r="O66" s="92">
        <v>0</v>
      </c>
      <c r="P66" s="92">
        <v>0</v>
      </c>
      <c r="S66" s="92"/>
      <c r="T66" s="92"/>
      <c r="U66" s="92">
        <v>0</v>
      </c>
      <c r="V66" s="92">
        <v>0</v>
      </c>
      <c r="W66" s="92"/>
      <c r="Z66" s="92">
        <v>0</v>
      </c>
      <c r="AA66" s="92">
        <v>0</v>
      </c>
      <c r="AB66" s="92">
        <v>19</v>
      </c>
      <c r="AC66" s="92">
        <v>20</v>
      </c>
      <c r="AD66" s="92">
        <v>0</v>
      </c>
      <c r="AE66" s="92"/>
      <c r="AF66" s="92"/>
      <c r="AI66" s="92"/>
      <c r="AJ66" s="92"/>
      <c r="AK66" s="92"/>
      <c r="AL66" s="92">
        <v>7</v>
      </c>
      <c r="AM66" s="92">
        <v>7</v>
      </c>
      <c r="AN66" s="92">
        <f>AN60+1</f>
        <v>9</v>
      </c>
      <c r="AO66" s="92">
        <v>9</v>
      </c>
      <c r="AQ66" s="92"/>
      <c r="AR66" s="92"/>
      <c r="AS66" s="92"/>
      <c r="AU66" s="92"/>
      <c r="AV66" s="92"/>
      <c r="AW66" s="92"/>
      <c r="AX66" s="92">
        <v>0</v>
      </c>
      <c r="AY66" s="92"/>
      <c r="AZ66" s="92"/>
      <c r="BA66" s="92"/>
      <c r="BB66" s="92"/>
      <c r="BC66" s="92"/>
      <c r="BD66" s="92"/>
      <c r="BE66" s="92"/>
      <c r="BF66" s="92"/>
      <c r="BG66" s="92"/>
      <c r="BH66" s="92"/>
      <c r="BJ66" s="92"/>
      <c r="BK66" s="92"/>
      <c r="BL66" s="92"/>
      <c r="BM66" s="92"/>
      <c r="BN66" s="92"/>
      <c r="BP66" s="92">
        <v>0</v>
      </c>
      <c r="BQ66" s="92">
        <v>0</v>
      </c>
      <c r="BR66" s="92"/>
      <c r="BS66" s="92"/>
      <c r="BT66" s="92"/>
      <c r="BU66" s="92"/>
      <c r="BV66" s="92">
        <v>0</v>
      </c>
      <c r="BW66" s="92">
        <v>0</v>
      </c>
      <c r="BX66" s="92">
        <v>0</v>
      </c>
      <c r="BY66" s="92">
        <v>0</v>
      </c>
      <c r="BZ66" s="92">
        <v>0</v>
      </c>
      <c r="CA66" s="92">
        <v>0</v>
      </c>
      <c r="CB66" s="92">
        <v>0</v>
      </c>
      <c r="CC66" s="92">
        <v>0</v>
      </c>
      <c r="CD66" s="92">
        <v>0</v>
      </c>
      <c r="CE66" s="92">
        <v>0</v>
      </c>
      <c r="CF66" s="92">
        <v>0</v>
      </c>
      <c r="CG66" s="92">
        <v>0</v>
      </c>
      <c r="CH66" s="92"/>
      <c r="CI66" s="92"/>
      <c r="CJ66" s="92"/>
      <c r="CK66" s="92"/>
      <c r="CL66" s="92"/>
      <c r="CM66" s="92"/>
      <c r="CN66" s="92"/>
      <c r="CO66" s="92"/>
      <c r="CP66" s="92"/>
      <c r="CQ66" s="92"/>
      <c r="CR66" s="92"/>
      <c r="CS66" s="92"/>
      <c r="CT66" s="92"/>
      <c r="CU66" s="92"/>
      <c r="CV66" s="92"/>
      <c r="CW66" s="92"/>
      <c r="CX66" s="92"/>
      <c r="CY66" s="92"/>
      <c r="CZ66" s="92"/>
      <c r="DA66" s="92"/>
      <c r="DB66" s="92"/>
      <c r="DC66" s="92"/>
    </row>
    <row r="67" spans="1:107" x14ac:dyDescent="0.2">
      <c r="A67" s="1">
        <f t="shared" si="0"/>
        <v>66</v>
      </c>
      <c r="B67" t="s">
        <v>4751</v>
      </c>
      <c r="C67" s="1">
        <v>0</v>
      </c>
      <c r="E67" s="92">
        <v>0</v>
      </c>
      <c r="F67" s="92">
        <v>0</v>
      </c>
      <c r="G67" s="92">
        <v>0</v>
      </c>
      <c r="H67" s="92">
        <v>0</v>
      </c>
      <c r="I67" s="92">
        <v>0</v>
      </c>
      <c r="J67" s="92">
        <v>0</v>
      </c>
      <c r="K67" s="92">
        <v>0</v>
      </c>
      <c r="L67" s="92">
        <v>0</v>
      </c>
      <c r="M67" s="92">
        <v>0</v>
      </c>
      <c r="N67" s="92">
        <v>0</v>
      </c>
      <c r="O67" s="92">
        <v>0</v>
      </c>
      <c r="P67" s="92">
        <v>0</v>
      </c>
      <c r="S67" s="92"/>
      <c r="T67" s="92"/>
      <c r="U67" s="92">
        <v>0</v>
      </c>
      <c r="V67" s="92">
        <v>0</v>
      </c>
      <c r="W67" s="92"/>
      <c r="Z67" s="92">
        <v>0</v>
      </c>
      <c r="AA67" s="92">
        <v>0</v>
      </c>
      <c r="AB67" s="92">
        <v>0</v>
      </c>
      <c r="AC67" s="92">
        <v>0</v>
      </c>
      <c r="AD67" s="92">
        <v>0</v>
      </c>
      <c r="AE67" s="92"/>
      <c r="AF67" s="92"/>
      <c r="AI67" s="92"/>
      <c r="AJ67" s="92"/>
      <c r="AK67" s="92"/>
      <c r="AL67" s="92">
        <v>0</v>
      </c>
      <c r="AM67" s="92">
        <v>0</v>
      </c>
      <c r="AN67" s="92">
        <v>0</v>
      </c>
      <c r="AO67" s="92">
        <v>0</v>
      </c>
      <c r="AQ67" s="92"/>
      <c r="AR67" s="92"/>
      <c r="AS67" s="92"/>
      <c r="AU67" s="92"/>
      <c r="AV67" s="92"/>
      <c r="AW67" s="92"/>
      <c r="AX67" s="92">
        <v>0</v>
      </c>
      <c r="AY67" s="92"/>
      <c r="AZ67" s="92"/>
      <c r="BA67" s="92"/>
      <c r="BB67" s="92"/>
      <c r="BC67" s="92"/>
      <c r="BD67" s="92"/>
      <c r="BE67" s="92"/>
      <c r="BF67" s="92"/>
      <c r="BG67" s="92"/>
      <c r="BH67" s="92"/>
      <c r="BJ67" s="92"/>
      <c r="BK67" s="92"/>
      <c r="BL67" s="92"/>
      <c r="BM67" s="92"/>
      <c r="BN67" s="92"/>
      <c r="BP67" s="92">
        <v>0</v>
      </c>
      <c r="BQ67" s="92">
        <v>0</v>
      </c>
      <c r="BR67" s="92"/>
      <c r="BS67" s="92"/>
      <c r="BT67" s="92"/>
      <c r="BU67" s="92"/>
      <c r="BV67" s="92">
        <v>0</v>
      </c>
      <c r="BW67" s="92">
        <v>0</v>
      </c>
      <c r="BX67" s="92">
        <v>0</v>
      </c>
      <c r="BY67" s="92">
        <v>0</v>
      </c>
      <c r="BZ67" s="92">
        <v>0</v>
      </c>
      <c r="CA67" s="92">
        <v>0</v>
      </c>
      <c r="CB67" s="92">
        <v>0</v>
      </c>
      <c r="CC67" s="92">
        <v>0</v>
      </c>
      <c r="CD67" s="92">
        <v>0</v>
      </c>
      <c r="CE67" s="92">
        <v>0</v>
      </c>
      <c r="CF67" s="92">
        <v>0</v>
      </c>
      <c r="CG67" s="92">
        <v>0</v>
      </c>
      <c r="CH67" s="92"/>
      <c r="CI67" s="92"/>
      <c r="CJ67" s="92"/>
      <c r="CK67" s="92"/>
      <c r="CL67" s="92"/>
      <c r="CM67" s="92"/>
      <c r="CN67" s="92"/>
      <c r="CO67" s="92"/>
      <c r="CP67" s="92"/>
      <c r="CQ67" s="92"/>
      <c r="CR67" s="92"/>
      <c r="CS67" s="92"/>
      <c r="CT67" s="92"/>
      <c r="CU67" s="92"/>
      <c r="CV67" s="92"/>
      <c r="CW67" s="92"/>
      <c r="CX67" s="92"/>
      <c r="CY67" s="92"/>
      <c r="CZ67" s="92"/>
      <c r="DA67" s="92"/>
      <c r="DB67" s="92"/>
      <c r="DC67" s="92"/>
    </row>
    <row r="68" spans="1:107" x14ac:dyDescent="0.2">
      <c r="A68" s="1">
        <f t="shared" ref="A68:A132" si="1">A67+1</f>
        <v>67</v>
      </c>
      <c r="B68" t="s">
        <v>4752</v>
      </c>
      <c r="C68" s="1">
        <v>0</v>
      </c>
      <c r="E68" s="92">
        <v>0</v>
      </c>
      <c r="F68" s="92">
        <v>0</v>
      </c>
      <c r="G68" s="92">
        <v>0</v>
      </c>
      <c r="H68" s="92">
        <v>0</v>
      </c>
      <c r="I68" s="92">
        <v>0</v>
      </c>
      <c r="J68" s="92">
        <v>0</v>
      </c>
      <c r="K68" s="92">
        <v>0</v>
      </c>
      <c r="L68" s="92">
        <v>0</v>
      </c>
      <c r="M68" s="92">
        <v>0</v>
      </c>
      <c r="N68" s="92">
        <v>0</v>
      </c>
      <c r="O68" s="92">
        <v>0</v>
      </c>
      <c r="P68" s="92">
        <v>0</v>
      </c>
      <c r="S68" s="92"/>
      <c r="T68" s="92"/>
      <c r="U68" s="92">
        <v>0</v>
      </c>
      <c r="V68" s="92">
        <v>0</v>
      </c>
      <c r="W68" s="92"/>
      <c r="Z68" s="92">
        <v>0</v>
      </c>
      <c r="AA68" s="92">
        <v>0</v>
      </c>
      <c r="AB68" s="92">
        <v>0</v>
      </c>
      <c r="AC68" s="92">
        <v>0</v>
      </c>
      <c r="AD68" s="92">
        <v>0</v>
      </c>
      <c r="AE68" s="92"/>
      <c r="AF68" s="92"/>
      <c r="AI68" s="92"/>
      <c r="AJ68" s="92"/>
      <c r="AK68" s="92"/>
      <c r="AL68" s="92">
        <v>0</v>
      </c>
      <c r="AM68" s="92">
        <v>0</v>
      </c>
      <c r="AN68" s="92">
        <v>0</v>
      </c>
      <c r="AO68" s="92">
        <v>0</v>
      </c>
      <c r="AQ68" s="92"/>
      <c r="AR68" s="92"/>
      <c r="AS68" s="92"/>
      <c r="AU68" s="92"/>
      <c r="AV68" s="92"/>
      <c r="AW68" s="92"/>
      <c r="AX68" s="92">
        <v>0</v>
      </c>
      <c r="AY68" s="92"/>
      <c r="AZ68" s="92"/>
      <c r="BA68" s="92"/>
      <c r="BB68" s="92"/>
      <c r="BC68" s="92"/>
      <c r="BD68" s="92"/>
      <c r="BE68" s="92"/>
      <c r="BF68" s="92"/>
      <c r="BG68" s="92"/>
      <c r="BH68" s="92"/>
      <c r="BJ68" s="92"/>
      <c r="BK68" s="92"/>
      <c r="BL68" s="92"/>
      <c r="BM68" s="92"/>
      <c r="BN68" s="92"/>
      <c r="BP68" s="92">
        <v>0</v>
      </c>
      <c r="BQ68" s="92">
        <v>0</v>
      </c>
      <c r="BR68" s="92"/>
      <c r="BS68" s="92"/>
      <c r="BT68" s="92"/>
      <c r="BU68" s="92"/>
      <c r="BV68" s="92">
        <v>0</v>
      </c>
      <c r="BW68" s="92">
        <v>0</v>
      </c>
      <c r="BX68" s="92">
        <v>0</v>
      </c>
      <c r="BY68" s="92">
        <v>0</v>
      </c>
      <c r="BZ68" s="92">
        <v>0</v>
      </c>
      <c r="CA68" s="92">
        <v>0</v>
      </c>
      <c r="CB68" s="92">
        <v>0</v>
      </c>
      <c r="CC68" s="92">
        <v>0</v>
      </c>
      <c r="CD68" s="92">
        <v>0</v>
      </c>
      <c r="CE68" s="92">
        <v>0</v>
      </c>
      <c r="CF68" s="92">
        <v>0</v>
      </c>
      <c r="CG68" s="92">
        <v>0</v>
      </c>
      <c r="CH68" s="92"/>
      <c r="CI68" s="92"/>
      <c r="CJ68" s="92"/>
      <c r="CK68" s="92"/>
      <c r="CL68" s="92"/>
      <c r="CM68" s="92"/>
      <c r="CN68" s="92"/>
      <c r="CO68" s="92"/>
      <c r="CP68" s="92"/>
      <c r="CQ68" s="92"/>
      <c r="CR68" s="92"/>
      <c r="CS68" s="92"/>
      <c r="CT68" s="92"/>
      <c r="CU68" s="92"/>
      <c r="CV68" s="92"/>
      <c r="CW68" s="92"/>
      <c r="CX68" s="92"/>
      <c r="CY68" s="92"/>
      <c r="CZ68" s="92"/>
      <c r="DA68" s="92"/>
      <c r="DB68" s="92"/>
      <c r="DC68" s="92"/>
    </row>
    <row r="69" spans="1:107" x14ac:dyDescent="0.2">
      <c r="A69" s="1">
        <f t="shared" si="1"/>
        <v>68</v>
      </c>
      <c r="B69" t="s">
        <v>4753</v>
      </c>
      <c r="C69" s="1">
        <v>0</v>
      </c>
      <c r="E69" s="92">
        <v>0</v>
      </c>
      <c r="F69" s="92" t="s">
        <v>4695</v>
      </c>
      <c r="G69" s="92">
        <v>0</v>
      </c>
      <c r="H69" s="127">
        <v>0</v>
      </c>
      <c r="I69" s="92">
        <v>0</v>
      </c>
      <c r="J69" s="92">
        <v>0</v>
      </c>
      <c r="K69" s="92">
        <v>0</v>
      </c>
      <c r="L69" s="92" t="s">
        <v>4692</v>
      </c>
      <c r="M69" s="92" t="s">
        <v>4691</v>
      </c>
      <c r="N69" s="92" t="s">
        <v>5009</v>
      </c>
      <c r="O69" s="92">
        <v>0</v>
      </c>
      <c r="P69" s="92">
        <v>0</v>
      </c>
      <c r="S69" s="92"/>
      <c r="T69" s="92"/>
      <c r="U69" s="92">
        <v>0</v>
      </c>
      <c r="V69" s="92">
        <v>0</v>
      </c>
      <c r="W69" s="92"/>
      <c r="Z69" s="92">
        <v>0</v>
      </c>
      <c r="AA69" s="92">
        <v>0</v>
      </c>
      <c r="AB69" s="92" t="s">
        <v>4865</v>
      </c>
      <c r="AC69" s="92" t="s">
        <v>4905</v>
      </c>
      <c r="AD69" s="92">
        <v>0</v>
      </c>
      <c r="AE69" s="92"/>
      <c r="AF69" s="92"/>
      <c r="AI69" s="92"/>
      <c r="AJ69" s="92"/>
      <c r="AK69" s="92"/>
      <c r="AL69" s="127" t="s">
        <v>5048</v>
      </c>
      <c r="AM69" s="127" t="s">
        <v>4697</v>
      </c>
      <c r="AN69" s="127" t="str">
        <f>AN63</f>
        <v>2d6</v>
      </c>
      <c r="AO69" s="127" t="s">
        <v>4905</v>
      </c>
      <c r="AQ69" s="92"/>
      <c r="AR69" s="92"/>
      <c r="AS69" s="92"/>
      <c r="AU69" s="92"/>
      <c r="AV69" s="92"/>
      <c r="AW69" s="92"/>
      <c r="AX69" s="92">
        <v>0</v>
      </c>
      <c r="AY69" s="92"/>
      <c r="AZ69" s="92"/>
      <c r="BA69" s="92"/>
      <c r="BB69" s="92"/>
      <c r="BC69" s="92"/>
      <c r="BD69" s="92"/>
      <c r="BE69" s="92"/>
      <c r="BF69" s="92"/>
      <c r="BG69" s="92"/>
      <c r="BH69" s="92"/>
      <c r="BJ69" s="92"/>
      <c r="BK69" s="92"/>
      <c r="BL69" s="92"/>
      <c r="BM69" s="92"/>
      <c r="BN69" s="92"/>
      <c r="BP69" s="92">
        <v>0</v>
      </c>
      <c r="BQ69" s="92">
        <v>0</v>
      </c>
      <c r="BR69" s="92"/>
      <c r="BS69" s="92"/>
      <c r="BT69" s="92"/>
      <c r="BU69" s="92"/>
      <c r="BV69" s="92">
        <v>0</v>
      </c>
      <c r="BW69" s="92">
        <v>0</v>
      </c>
      <c r="BX69" s="92">
        <v>0</v>
      </c>
      <c r="BY69" s="92">
        <v>0</v>
      </c>
      <c r="BZ69" s="92">
        <v>0</v>
      </c>
      <c r="CA69" s="92">
        <v>0</v>
      </c>
      <c r="CB69" s="92">
        <v>0</v>
      </c>
      <c r="CC69" s="92">
        <v>0</v>
      </c>
      <c r="CD69" s="92">
        <v>0</v>
      </c>
      <c r="CE69" s="92">
        <v>0</v>
      </c>
      <c r="CF69" s="92">
        <v>0</v>
      </c>
      <c r="CG69" s="92">
        <v>0</v>
      </c>
      <c r="CH69" s="92"/>
      <c r="CI69" s="92"/>
      <c r="CJ69" s="92"/>
      <c r="CK69" s="92"/>
      <c r="CL69" s="92"/>
      <c r="CM69" s="92"/>
      <c r="CN69" s="92"/>
      <c r="CO69" s="92"/>
      <c r="CP69" s="92"/>
      <c r="CQ69" s="92"/>
      <c r="CR69" s="92"/>
      <c r="CS69" s="92"/>
      <c r="CT69" s="92"/>
      <c r="CU69" s="92"/>
      <c r="CV69" s="92"/>
      <c r="CW69" s="92"/>
      <c r="CX69" s="92"/>
      <c r="CY69" s="92"/>
      <c r="CZ69" s="92"/>
      <c r="DA69" s="92"/>
      <c r="DB69" s="92"/>
      <c r="DC69" s="92"/>
    </row>
    <row r="70" spans="1:107" x14ac:dyDescent="0.2">
      <c r="A70" s="1">
        <f t="shared" si="1"/>
        <v>69</v>
      </c>
      <c r="B70" t="s">
        <v>4754</v>
      </c>
      <c r="C70" s="1">
        <v>0</v>
      </c>
      <c r="E70" s="93">
        <v>0</v>
      </c>
      <c r="F70" s="93">
        <v>7</v>
      </c>
      <c r="G70" s="93">
        <v>0</v>
      </c>
      <c r="H70" s="93">
        <v>0</v>
      </c>
      <c r="I70" s="93">
        <v>0</v>
      </c>
      <c r="J70" s="93">
        <v>0</v>
      </c>
      <c r="K70" s="93">
        <v>0</v>
      </c>
      <c r="L70" s="93">
        <v>8</v>
      </c>
      <c r="M70" s="93">
        <v>5</v>
      </c>
      <c r="N70" s="93">
        <v>7</v>
      </c>
      <c r="O70" s="93">
        <v>0</v>
      </c>
      <c r="P70" s="93">
        <v>0</v>
      </c>
      <c r="S70" s="93"/>
      <c r="T70" s="93"/>
      <c r="U70" s="93">
        <v>0</v>
      </c>
      <c r="V70" s="93">
        <v>0</v>
      </c>
      <c r="W70" s="93"/>
      <c r="Z70" s="93">
        <v>0</v>
      </c>
      <c r="AA70" s="93">
        <v>0</v>
      </c>
      <c r="AB70" s="93">
        <v>10</v>
      </c>
      <c r="AC70" s="93">
        <v>7</v>
      </c>
      <c r="AD70" s="93">
        <v>0</v>
      </c>
      <c r="AE70" s="93"/>
      <c r="AF70" s="93"/>
      <c r="AI70" s="93"/>
      <c r="AJ70" s="93"/>
      <c r="AK70" s="93"/>
      <c r="AL70" s="93">
        <v>10</v>
      </c>
      <c r="AM70" s="93">
        <v>13</v>
      </c>
      <c r="AN70" s="93">
        <f>AN64-1</f>
        <v>22</v>
      </c>
      <c r="AO70" s="93">
        <v>27</v>
      </c>
      <c r="AQ70" s="93"/>
      <c r="AR70" s="93"/>
      <c r="AS70" s="93"/>
      <c r="AU70" s="93"/>
      <c r="AV70" s="93"/>
      <c r="AW70" s="93"/>
      <c r="AX70" s="93">
        <v>0</v>
      </c>
      <c r="AY70" s="93"/>
      <c r="AZ70" s="93"/>
      <c r="BA70" s="93"/>
      <c r="BB70" s="93"/>
      <c r="BC70" s="93"/>
      <c r="BD70" s="93"/>
      <c r="BE70" s="93"/>
      <c r="BF70" s="93"/>
      <c r="BG70" s="93"/>
      <c r="BH70" s="93"/>
      <c r="BJ70" s="93"/>
      <c r="BK70" s="93"/>
      <c r="BL70" s="93"/>
      <c r="BM70" s="93"/>
      <c r="BN70" s="93"/>
      <c r="BP70" s="93">
        <v>0</v>
      </c>
      <c r="BQ70" s="93">
        <v>0</v>
      </c>
      <c r="BR70" s="93"/>
      <c r="BS70" s="93"/>
      <c r="BT70" s="93"/>
      <c r="BU70" s="93"/>
      <c r="BV70" s="93">
        <v>0</v>
      </c>
      <c r="BW70" s="93">
        <v>0</v>
      </c>
      <c r="BX70" s="93">
        <v>0</v>
      </c>
      <c r="BY70" s="93">
        <v>0</v>
      </c>
      <c r="BZ70" s="93">
        <v>0</v>
      </c>
      <c r="CA70" s="93">
        <v>0</v>
      </c>
      <c r="CB70" s="93">
        <v>0</v>
      </c>
      <c r="CC70" s="93">
        <v>0</v>
      </c>
      <c r="CD70" s="93">
        <v>0</v>
      </c>
      <c r="CE70" s="93">
        <v>0</v>
      </c>
      <c r="CF70" s="93">
        <v>0</v>
      </c>
      <c r="CG70" s="93">
        <v>0</v>
      </c>
      <c r="CH70" s="93"/>
      <c r="CI70" s="93"/>
      <c r="CJ70" s="93"/>
      <c r="CK70" s="93"/>
      <c r="CL70" s="93"/>
      <c r="CM70" s="93"/>
      <c r="CN70" s="93"/>
      <c r="CO70" s="93"/>
      <c r="CP70" s="93"/>
      <c r="CQ70" s="93"/>
      <c r="CR70" s="93"/>
      <c r="CS70" s="93"/>
      <c r="CT70" s="93"/>
      <c r="CU70" s="93"/>
      <c r="CV70" s="93"/>
      <c r="CW70" s="93"/>
      <c r="CX70" s="93"/>
      <c r="CY70" s="93"/>
      <c r="CZ70" s="93"/>
      <c r="DA70" s="93"/>
      <c r="DB70" s="93"/>
      <c r="DC70" s="93"/>
    </row>
    <row r="71" spans="1:107" ht="51" x14ac:dyDescent="0.2">
      <c r="A71" s="1">
        <f t="shared" si="1"/>
        <v>70</v>
      </c>
      <c r="B71" t="s">
        <v>4755</v>
      </c>
      <c r="C71" s="1">
        <v>0</v>
      </c>
      <c r="E71" s="93">
        <v>0</v>
      </c>
      <c r="F71" s="93">
        <v>0</v>
      </c>
      <c r="G71" s="93">
        <v>0</v>
      </c>
      <c r="H71" s="93">
        <v>0</v>
      </c>
      <c r="I71" s="93">
        <v>0</v>
      </c>
      <c r="J71" s="93">
        <v>0</v>
      </c>
      <c r="K71" s="93">
        <v>0</v>
      </c>
      <c r="L71" s="93">
        <v>0</v>
      </c>
      <c r="M71" s="93">
        <v>0</v>
      </c>
      <c r="N71" s="93" t="s">
        <v>5060</v>
      </c>
      <c r="O71" s="93">
        <v>0</v>
      </c>
      <c r="P71" s="93">
        <v>0</v>
      </c>
      <c r="S71" s="93"/>
      <c r="T71" s="93"/>
      <c r="U71" s="93">
        <v>0</v>
      </c>
      <c r="V71" s="93">
        <v>0</v>
      </c>
      <c r="W71" s="93"/>
      <c r="Z71" s="93">
        <v>0</v>
      </c>
      <c r="AA71" s="93">
        <v>0</v>
      </c>
      <c r="AB71" s="93" t="s">
        <v>5413</v>
      </c>
      <c r="AC71" s="93" t="s">
        <v>5354</v>
      </c>
      <c r="AD71" s="93">
        <v>0</v>
      </c>
      <c r="AE71" s="93"/>
      <c r="AF71" s="93"/>
      <c r="AI71" s="93"/>
      <c r="AJ71" s="93"/>
      <c r="AK71" s="93"/>
      <c r="AL71" s="127" t="s">
        <v>5544</v>
      </c>
      <c r="AM71" s="127" t="s">
        <v>5546</v>
      </c>
      <c r="AN71" s="127" t="s">
        <v>5552</v>
      </c>
      <c r="AO71" s="126" t="s">
        <v>5555</v>
      </c>
      <c r="AQ71" s="93"/>
      <c r="AR71" s="93"/>
      <c r="AS71" s="93"/>
      <c r="AU71" s="93"/>
      <c r="AV71" s="93"/>
      <c r="AW71" s="93"/>
      <c r="AX71" s="93">
        <v>0</v>
      </c>
      <c r="AY71" s="93"/>
      <c r="AZ71" s="93"/>
      <c r="BA71" s="93"/>
      <c r="BB71" s="93"/>
      <c r="BC71" s="93"/>
      <c r="BD71" s="93"/>
      <c r="BE71" s="93"/>
      <c r="BF71" s="93"/>
      <c r="BG71" s="93"/>
      <c r="BH71" s="93"/>
      <c r="BJ71" s="93"/>
      <c r="BK71" s="93"/>
      <c r="BL71" s="93"/>
      <c r="BM71" s="93"/>
      <c r="BN71" s="93"/>
      <c r="BP71" s="93">
        <v>0</v>
      </c>
      <c r="BQ71" s="93">
        <v>0</v>
      </c>
      <c r="BR71" s="93"/>
      <c r="BS71" s="93"/>
      <c r="BT71" s="93"/>
      <c r="BU71" s="93"/>
      <c r="BV71" s="93">
        <v>0</v>
      </c>
      <c r="BW71" s="93">
        <v>0</v>
      </c>
      <c r="BX71" s="93">
        <v>0</v>
      </c>
      <c r="BY71" s="93">
        <v>0</v>
      </c>
      <c r="BZ71" s="93">
        <v>0</v>
      </c>
      <c r="CA71" s="93">
        <v>0</v>
      </c>
      <c r="CB71" s="93">
        <v>0</v>
      </c>
      <c r="CC71" s="93">
        <v>0</v>
      </c>
      <c r="CD71" s="93">
        <v>0</v>
      </c>
      <c r="CE71" s="93">
        <v>0</v>
      </c>
      <c r="CF71" s="93">
        <v>0</v>
      </c>
      <c r="CG71" s="93">
        <v>0</v>
      </c>
      <c r="CH71" s="93"/>
      <c r="CI71" s="93"/>
      <c r="CJ71" s="93"/>
      <c r="CK71" s="93"/>
      <c r="CL71" s="93"/>
      <c r="CM71" s="93"/>
      <c r="CN71" s="93"/>
      <c r="CO71" s="93"/>
      <c r="CP71" s="93"/>
      <c r="CQ71" s="93"/>
      <c r="CR71" s="93"/>
      <c r="CS71" s="93"/>
      <c r="CT71" s="93"/>
      <c r="CU71" s="93"/>
      <c r="CV71" s="93"/>
      <c r="CW71" s="93"/>
      <c r="CX71" s="93"/>
      <c r="CY71" s="93"/>
      <c r="CZ71" s="93"/>
      <c r="DA71" s="93"/>
      <c r="DB71" s="93"/>
      <c r="DC71" s="93"/>
    </row>
    <row r="72" spans="1:107" x14ac:dyDescent="0.2">
      <c r="A72" s="1">
        <f t="shared" si="1"/>
        <v>71</v>
      </c>
      <c r="B72" t="s">
        <v>4756</v>
      </c>
      <c r="C72" s="1">
        <v>0</v>
      </c>
      <c r="E72" s="92">
        <v>0</v>
      </c>
      <c r="F72" s="92">
        <v>0</v>
      </c>
      <c r="G72" s="92">
        <v>0</v>
      </c>
      <c r="H72" s="92">
        <v>0</v>
      </c>
      <c r="I72" s="92">
        <v>0</v>
      </c>
      <c r="J72" s="92">
        <v>0</v>
      </c>
      <c r="K72" s="92">
        <v>0</v>
      </c>
      <c r="L72" s="92">
        <v>0</v>
      </c>
      <c r="M72" s="92">
        <v>0</v>
      </c>
      <c r="N72" s="92">
        <v>11</v>
      </c>
      <c r="O72" s="92">
        <v>0</v>
      </c>
      <c r="P72" s="92">
        <v>0</v>
      </c>
      <c r="S72" s="92"/>
      <c r="T72" s="92"/>
      <c r="U72" s="92">
        <v>0</v>
      </c>
      <c r="V72" s="92">
        <v>0</v>
      </c>
      <c r="W72" s="92"/>
      <c r="Z72" s="92">
        <v>0</v>
      </c>
      <c r="AA72" s="92">
        <v>0</v>
      </c>
      <c r="AB72" s="92">
        <v>17</v>
      </c>
      <c r="AC72" s="92">
        <v>20</v>
      </c>
      <c r="AD72" s="92">
        <v>0</v>
      </c>
      <c r="AE72" s="92"/>
      <c r="AF72" s="92"/>
      <c r="AI72" s="92"/>
      <c r="AJ72" s="92"/>
      <c r="AK72" s="92"/>
      <c r="AL72" s="92">
        <v>8</v>
      </c>
      <c r="AM72" s="92">
        <v>8</v>
      </c>
      <c r="AN72" s="92">
        <f>AN66+1</f>
        <v>10</v>
      </c>
      <c r="AO72" s="92">
        <v>11</v>
      </c>
      <c r="AQ72" s="92"/>
      <c r="AR72" s="92"/>
      <c r="AS72" s="92"/>
      <c r="AU72" s="92"/>
      <c r="AV72" s="92"/>
      <c r="AW72" s="92"/>
      <c r="AX72" s="92">
        <v>0</v>
      </c>
      <c r="AY72" s="92"/>
      <c r="AZ72" s="92"/>
      <c r="BA72" s="92"/>
      <c r="BB72" s="92"/>
      <c r="BC72" s="92"/>
      <c r="BD72" s="92"/>
      <c r="BE72" s="92"/>
      <c r="BF72" s="92"/>
      <c r="BG72" s="92"/>
      <c r="BH72" s="92"/>
      <c r="BJ72" s="92"/>
      <c r="BK72" s="92"/>
      <c r="BL72" s="92"/>
      <c r="BM72" s="92"/>
      <c r="BN72" s="92"/>
      <c r="BP72" s="92">
        <v>0</v>
      </c>
      <c r="BQ72" s="92">
        <v>0</v>
      </c>
      <c r="BR72" s="92"/>
      <c r="BS72" s="92"/>
      <c r="BT72" s="92"/>
      <c r="BU72" s="92"/>
      <c r="BV72" s="92">
        <v>0</v>
      </c>
      <c r="BW72" s="92">
        <v>0</v>
      </c>
      <c r="BX72" s="92">
        <v>0</v>
      </c>
      <c r="BY72" s="92">
        <v>0</v>
      </c>
      <c r="BZ72" s="92">
        <v>0</v>
      </c>
      <c r="CA72" s="92">
        <v>0</v>
      </c>
      <c r="CB72" s="92">
        <v>0</v>
      </c>
      <c r="CC72" s="92">
        <v>0</v>
      </c>
      <c r="CD72" s="92">
        <v>0</v>
      </c>
      <c r="CE72" s="92">
        <v>0</v>
      </c>
      <c r="CF72" s="92">
        <v>0</v>
      </c>
      <c r="CG72" s="92">
        <v>0</v>
      </c>
      <c r="CH72" s="92"/>
      <c r="CI72" s="92"/>
      <c r="CJ72" s="92"/>
      <c r="CK72" s="92"/>
      <c r="CL72" s="92"/>
      <c r="CM72" s="92"/>
      <c r="CN72" s="92"/>
      <c r="CO72" s="92"/>
      <c r="CP72" s="92"/>
      <c r="CQ72" s="92"/>
      <c r="CR72" s="92"/>
      <c r="CS72" s="92"/>
      <c r="CT72" s="92"/>
      <c r="CU72" s="92"/>
      <c r="CV72" s="92"/>
      <c r="CW72" s="92"/>
      <c r="CX72" s="92"/>
      <c r="CY72" s="92"/>
      <c r="CZ72" s="92"/>
      <c r="DA72" s="92"/>
      <c r="DB72" s="92"/>
      <c r="DC72" s="92"/>
    </row>
    <row r="73" spans="1:107" x14ac:dyDescent="0.2">
      <c r="A73" s="1">
        <f t="shared" si="1"/>
        <v>72</v>
      </c>
      <c r="B73" t="s">
        <v>4757</v>
      </c>
      <c r="C73" s="1">
        <v>0</v>
      </c>
      <c r="E73" s="92">
        <v>0</v>
      </c>
      <c r="F73" s="92">
        <v>0</v>
      </c>
      <c r="G73" s="92">
        <v>0</v>
      </c>
      <c r="H73" s="92">
        <v>0</v>
      </c>
      <c r="I73" s="92">
        <v>0</v>
      </c>
      <c r="J73" s="92">
        <v>0</v>
      </c>
      <c r="K73" s="92">
        <v>0</v>
      </c>
      <c r="L73" s="92">
        <v>0</v>
      </c>
      <c r="M73" s="92">
        <v>0</v>
      </c>
      <c r="N73" s="92">
        <v>0</v>
      </c>
      <c r="O73" s="92">
        <v>0</v>
      </c>
      <c r="P73" s="92">
        <v>0</v>
      </c>
      <c r="S73" s="92"/>
      <c r="T73" s="92"/>
      <c r="U73" s="92">
        <v>0</v>
      </c>
      <c r="V73" s="92">
        <v>0</v>
      </c>
      <c r="W73" s="92"/>
      <c r="Z73" s="92">
        <v>0</v>
      </c>
      <c r="AA73" s="92">
        <v>0</v>
      </c>
      <c r="AB73" s="92">
        <v>0</v>
      </c>
      <c r="AC73" s="92">
        <v>0</v>
      </c>
      <c r="AD73" s="92">
        <v>0</v>
      </c>
      <c r="AE73" s="92"/>
      <c r="AF73" s="92"/>
      <c r="AI73" s="92"/>
      <c r="AJ73" s="92"/>
      <c r="AK73" s="92"/>
      <c r="AL73" s="92">
        <v>0</v>
      </c>
      <c r="AM73" s="92">
        <v>0</v>
      </c>
      <c r="AN73" s="92">
        <v>0</v>
      </c>
      <c r="AO73" s="92">
        <v>0</v>
      </c>
      <c r="AQ73" s="92"/>
      <c r="AR73" s="92"/>
      <c r="AS73" s="92"/>
      <c r="AU73" s="92"/>
      <c r="AV73" s="92"/>
      <c r="AW73" s="92"/>
      <c r="AX73" s="92">
        <v>0</v>
      </c>
      <c r="AY73" s="92"/>
      <c r="AZ73" s="92"/>
      <c r="BA73" s="92"/>
      <c r="BB73" s="92"/>
      <c r="BC73" s="92"/>
      <c r="BD73" s="92"/>
      <c r="BE73" s="92"/>
      <c r="BF73" s="92"/>
      <c r="BG73" s="92"/>
      <c r="BH73" s="92"/>
      <c r="BJ73" s="92"/>
      <c r="BK73" s="92"/>
      <c r="BL73" s="92"/>
      <c r="BM73" s="92"/>
      <c r="BN73" s="92"/>
      <c r="BP73" s="92">
        <v>0</v>
      </c>
      <c r="BQ73" s="92">
        <v>0</v>
      </c>
      <c r="BR73" s="92"/>
      <c r="BS73" s="92"/>
      <c r="BT73" s="92"/>
      <c r="BU73" s="92"/>
      <c r="BV73" s="92">
        <v>0</v>
      </c>
      <c r="BW73" s="92">
        <v>0</v>
      </c>
      <c r="BX73" s="92">
        <v>0</v>
      </c>
      <c r="BY73" s="92">
        <v>0</v>
      </c>
      <c r="BZ73" s="92">
        <v>0</v>
      </c>
      <c r="CA73" s="92">
        <v>0</v>
      </c>
      <c r="CB73" s="92">
        <v>0</v>
      </c>
      <c r="CC73" s="92">
        <v>0</v>
      </c>
      <c r="CD73" s="92">
        <v>0</v>
      </c>
      <c r="CE73" s="92">
        <v>0</v>
      </c>
      <c r="CF73" s="92">
        <v>0</v>
      </c>
      <c r="CG73" s="92">
        <v>0</v>
      </c>
      <c r="CH73" s="92"/>
      <c r="CI73" s="92"/>
      <c r="CJ73" s="92"/>
      <c r="CK73" s="92"/>
      <c r="CL73" s="92"/>
      <c r="CM73" s="92"/>
      <c r="CN73" s="92"/>
      <c r="CO73" s="92"/>
      <c r="CP73" s="92"/>
      <c r="CQ73" s="92"/>
      <c r="CR73" s="92"/>
      <c r="CS73" s="92"/>
      <c r="CT73" s="92"/>
      <c r="CU73" s="92"/>
      <c r="CV73" s="92"/>
      <c r="CW73" s="92"/>
      <c r="CX73" s="92"/>
      <c r="CY73" s="92"/>
      <c r="CZ73" s="92"/>
      <c r="DA73" s="92"/>
      <c r="DB73" s="92"/>
      <c r="DC73" s="92"/>
    </row>
    <row r="74" spans="1:107" x14ac:dyDescent="0.2">
      <c r="A74" s="1">
        <f t="shared" si="1"/>
        <v>73</v>
      </c>
      <c r="B74" t="s">
        <v>4758</v>
      </c>
      <c r="C74" s="1">
        <v>0</v>
      </c>
      <c r="E74" s="92">
        <v>0</v>
      </c>
      <c r="F74" s="92">
        <v>0</v>
      </c>
      <c r="G74" s="92">
        <v>0</v>
      </c>
      <c r="H74" s="92">
        <v>0</v>
      </c>
      <c r="I74" s="92">
        <v>0</v>
      </c>
      <c r="J74" s="92">
        <v>0</v>
      </c>
      <c r="K74" s="92">
        <v>0</v>
      </c>
      <c r="L74" s="92">
        <v>0</v>
      </c>
      <c r="M74" s="92">
        <v>0</v>
      </c>
      <c r="N74" s="92">
        <v>0</v>
      </c>
      <c r="O74" s="92">
        <v>0</v>
      </c>
      <c r="P74" s="92">
        <v>0</v>
      </c>
      <c r="S74" s="92"/>
      <c r="T74" s="92"/>
      <c r="U74" s="92">
        <v>0</v>
      </c>
      <c r="V74" s="92">
        <v>0</v>
      </c>
      <c r="W74" s="92"/>
      <c r="Z74" s="92">
        <v>0</v>
      </c>
      <c r="AA74" s="92">
        <v>0</v>
      </c>
      <c r="AB74" s="92">
        <v>0</v>
      </c>
      <c r="AC74" s="92">
        <v>0</v>
      </c>
      <c r="AD74" s="92">
        <v>0</v>
      </c>
      <c r="AE74" s="92"/>
      <c r="AF74" s="92"/>
      <c r="AI74" s="92"/>
      <c r="AJ74" s="92"/>
      <c r="AK74" s="92"/>
      <c r="AL74" s="92">
        <v>0</v>
      </c>
      <c r="AM74" s="92">
        <v>0</v>
      </c>
      <c r="AN74" s="92">
        <v>0</v>
      </c>
      <c r="AO74" s="92">
        <v>0</v>
      </c>
      <c r="AQ74" s="92"/>
      <c r="AR74" s="92"/>
      <c r="AS74" s="92"/>
      <c r="AU74" s="92"/>
      <c r="AV74" s="92"/>
      <c r="AW74" s="92"/>
      <c r="AX74" s="92">
        <v>0</v>
      </c>
      <c r="AY74" s="92"/>
      <c r="AZ74" s="92"/>
      <c r="BA74" s="92"/>
      <c r="BB74" s="92"/>
      <c r="BC74" s="92"/>
      <c r="BD74" s="92"/>
      <c r="BE74" s="92"/>
      <c r="BF74" s="92"/>
      <c r="BG74" s="92"/>
      <c r="BH74" s="92"/>
      <c r="BJ74" s="92"/>
      <c r="BK74" s="92"/>
      <c r="BL74" s="92"/>
      <c r="BM74" s="92"/>
      <c r="BN74" s="92"/>
      <c r="BP74" s="92">
        <v>0</v>
      </c>
      <c r="BQ74" s="92">
        <v>0</v>
      </c>
      <c r="BR74" s="92"/>
      <c r="BS74" s="92"/>
      <c r="BT74" s="92"/>
      <c r="BU74" s="92"/>
      <c r="BV74" s="92">
        <v>0</v>
      </c>
      <c r="BW74" s="92">
        <v>0</v>
      </c>
      <c r="BX74" s="92">
        <v>0</v>
      </c>
      <c r="BY74" s="92">
        <v>0</v>
      </c>
      <c r="BZ74" s="92">
        <v>0</v>
      </c>
      <c r="CA74" s="92">
        <v>0</v>
      </c>
      <c r="CB74" s="92">
        <v>0</v>
      </c>
      <c r="CC74" s="92">
        <v>0</v>
      </c>
      <c r="CD74" s="92">
        <v>0</v>
      </c>
      <c r="CE74" s="92">
        <v>0</v>
      </c>
      <c r="CF74" s="92">
        <v>0</v>
      </c>
      <c r="CG74" s="92">
        <v>0</v>
      </c>
      <c r="CH74" s="92"/>
      <c r="CI74" s="92"/>
      <c r="CJ74" s="92"/>
      <c r="CK74" s="92"/>
      <c r="CL74" s="92"/>
      <c r="CM74" s="92"/>
      <c r="CN74" s="92"/>
      <c r="CO74" s="92"/>
      <c r="CP74" s="92"/>
      <c r="CQ74" s="92"/>
      <c r="CR74" s="92"/>
      <c r="CS74" s="92"/>
      <c r="CT74" s="92"/>
      <c r="CU74" s="92"/>
      <c r="CV74" s="92"/>
      <c r="CW74" s="92"/>
      <c r="CX74" s="92"/>
      <c r="CY74" s="92"/>
      <c r="CZ74" s="92"/>
      <c r="DA74" s="92"/>
      <c r="DB74" s="92"/>
      <c r="DC74" s="92"/>
    </row>
    <row r="75" spans="1:107" x14ac:dyDescent="0.2">
      <c r="A75" s="1">
        <f t="shared" si="1"/>
        <v>74</v>
      </c>
      <c r="B75" t="s">
        <v>4759</v>
      </c>
      <c r="C75" s="1">
        <v>0</v>
      </c>
      <c r="E75" s="92">
        <v>0</v>
      </c>
      <c r="F75" s="92">
        <v>0</v>
      </c>
      <c r="G75" s="92">
        <v>0</v>
      </c>
      <c r="H75" s="127">
        <v>0</v>
      </c>
      <c r="I75" s="92">
        <v>0</v>
      </c>
      <c r="J75" s="92">
        <v>0</v>
      </c>
      <c r="K75" s="92">
        <v>0</v>
      </c>
      <c r="L75" s="92">
        <v>0</v>
      </c>
      <c r="M75" s="92">
        <v>0</v>
      </c>
      <c r="N75" s="92" t="s">
        <v>5009</v>
      </c>
      <c r="O75" s="92">
        <v>0</v>
      </c>
      <c r="P75" s="92">
        <v>0</v>
      </c>
      <c r="S75" s="92"/>
      <c r="T75" s="92"/>
      <c r="U75" s="92">
        <v>0</v>
      </c>
      <c r="V75" s="92">
        <v>0</v>
      </c>
      <c r="W75" s="92"/>
      <c r="Z75" s="92">
        <v>0</v>
      </c>
      <c r="AA75" s="92">
        <v>0</v>
      </c>
      <c r="AB75" s="92" t="s">
        <v>4691</v>
      </c>
      <c r="AC75" s="92" t="s">
        <v>4905</v>
      </c>
      <c r="AD75" s="92">
        <v>0</v>
      </c>
      <c r="AE75" s="92"/>
      <c r="AF75" s="92"/>
      <c r="AI75" s="92"/>
      <c r="AJ75" s="92"/>
      <c r="AK75" s="92"/>
      <c r="AL75" s="127" t="s">
        <v>5048</v>
      </c>
      <c r="AM75" s="127" t="s">
        <v>4697</v>
      </c>
      <c r="AN75" s="127" t="str">
        <f>AN69</f>
        <v>2d6</v>
      </c>
      <c r="AO75" s="127" t="s">
        <v>4905</v>
      </c>
      <c r="AQ75" s="92"/>
      <c r="AR75" s="92"/>
      <c r="AS75" s="92"/>
      <c r="AU75" s="92"/>
      <c r="AV75" s="92"/>
      <c r="AW75" s="92"/>
      <c r="AX75" s="92">
        <v>0</v>
      </c>
      <c r="AY75" s="92"/>
      <c r="AZ75" s="92"/>
      <c r="BA75" s="92"/>
      <c r="BB75" s="92"/>
      <c r="BC75" s="92"/>
      <c r="BD75" s="92"/>
      <c r="BE75" s="92"/>
      <c r="BF75" s="92"/>
      <c r="BG75" s="92"/>
      <c r="BH75" s="92"/>
      <c r="BJ75" s="92"/>
      <c r="BK75" s="92"/>
      <c r="BL75" s="92"/>
      <c r="BM75" s="92"/>
      <c r="BN75" s="92"/>
      <c r="BP75" s="92">
        <v>0</v>
      </c>
      <c r="BQ75" s="92">
        <v>0</v>
      </c>
      <c r="BR75" s="92"/>
      <c r="BS75" s="92"/>
      <c r="BT75" s="92"/>
      <c r="BU75" s="92"/>
      <c r="BV75" s="92">
        <v>0</v>
      </c>
      <c r="BW75" s="92">
        <v>0</v>
      </c>
      <c r="BX75" s="92">
        <v>0</v>
      </c>
      <c r="BY75" s="92">
        <v>0</v>
      </c>
      <c r="BZ75" s="92">
        <v>0</v>
      </c>
      <c r="CA75" s="92">
        <v>0</v>
      </c>
      <c r="CB75" s="92">
        <v>0</v>
      </c>
      <c r="CC75" s="92">
        <v>0</v>
      </c>
      <c r="CD75" s="92">
        <v>0</v>
      </c>
      <c r="CE75" s="92">
        <v>0</v>
      </c>
      <c r="CF75" s="92">
        <v>0</v>
      </c>
      <c r="CG75" s="92">
        <v>0</v>
      </c>
      <c r="CH75" s="92"/>
      <c r="CI75" s="92"/>
      <c r="CJ75" s="92"/>
      <c r="CK75" s="92"/>
      <c r="CL75" s="92"/>
      <c r="CM75" s="92"/>
      <c r="CN75" s="92"/>
      <c r="CO75" s="92"/>
      <c r="CP75" s="92"/>
      <c r="CQ75" s="92"/>
      <c r="CR75" s="92"/>
      <c r="CS75" s="92"/>
      <c r="CT75" s="92"/>
      <c r="CU75" s="92"/>
      <c r="CV75" s="92"/>
      <c r="CW75" s="92"/>
      <c r="CX75" s="92"/>
      <c r="CY75" s="92"/>
      <c r="CZ75" s="92"/>
      <c r="DA75" s="92"/>
      <c r="DB75" s="92"/>
      <c r="DC75" s="92"/>
    </row>
    <row r="76" spans="1:107" x14ac:dyDescent="0.2">
      <c r="A76" s="1">
        <f t="shared" si="1"/>
        <v>75</v>
      </c>
      <c r="B76" t="s">
        <v>4760</v>
      </c>
      <c r="C76" s="1">
        <v>0</v>
      </c>
      <c r="E76" s="93">
        <v>0</v>
      </c>
      <c r="F76" s="93">
        <v>0</v>
      </c>
      <c r="G76" s="93">
        <v>0</v>
      </c>
      <c r="H76" s="93">
        <v>0</v>
      </c>
      <c r="I76" s="93">
        <v>0</v>
      </c>
      <c r="J76" s="93">
        <v>0</v>
      </c>
      <c r="K76" s="93">
        <v>0</v>
      </c>
      <c r="L76" s="93">
        <v>0</v>
      </c>
      <c r="M76" s="93">
        <v>0</v>
      </c>
      <c r="N76" s="93">
        <v>7</v>
      </c>
      <c r="O76" s="93">
        <v>0</v>
      </c>
      <c r="P76" s="93">
        <v>0</v>
      </c>
      <c r="S76" s="93"/>
      <c r="T76" s="93"/>
      <c r="U76" s="93">
        <v>0</v>
      </c>
      <c r="V76" s="93">
        <v>0</v>
      </c>
      <c r="W76" s="93"/>
      <c r="Z76" s="93">
        <v>0</v>
      </c>
      <c r="AA76" s="93">
        <v>0</v>
      </c>
      <c r="AB76" s="93">
        <v>10</v>
      </c>
      <c r="AC76" s="93">
        <v>7</v>
      </c>
      <c r="AD76" s="93">
        <v>0</v>
      </c>
      <c r="AE76" s="93"/>
      <c r="AF76" s="93"/>
      <c r="AI76" s="93"/>
      <c r="AJ76" s="93"/>
      <c r="AK76" s="93"/>
      <c r="AL76" s="93">
        <v>9</v>
      </c>
      <c r="AM76" s="93">
        <v>12</v>
      </c>
      <c r="AN76" s="93">
        <f>AN70-1</f>
        <v>21</v>
      </c>
      <c r="AO76" s="93">
        <v>34</v>
      </c>
      <c r="AQ76" s="93"/>
      <c r="AR76" s="93"/>
      <c r="AS76" s="93"/>
      <c r="AU76" s="93"/>
      <c r="AV76" s="93"/>
      <c r="AW76" s="93"/>
      <c r="AX76" s="93">
        <v>0</v>
      </c>
      <c r="AY76" s="93"/>
      <c r="AZ76" s="93"/>
      <c r="BA76" s="93"/>
      <c r="BB76" s="93"/>
      <c r="BC76" s="93"/>
      <c r="BD76" s="93"/>
      <c r="BE76" s="93"/>
      <c r="BF76" s="93"/>
      <c r="BG76" s="93"/>
      <c r="BH76" s="93"/>
      <c r="BJ76" s="93"/>
      <c r="BK76" s="93"/>
      <c r="BL76" s="93"/>
      <c r="BM76" s="93"/>
      <c r="BN76" s="93"/>
      <c r="BP76" s="93">
        <v>0</v>
      </c>
      <c r="BQ76" s="93">
        <v>0</v>
      </c>
      <c r="BR76" s="93"/>
      <c r="BS76" s="93"/>
      <c r="BT76" s="93"/>
      <c r="BU76" s="93"/>
      <c r="BV76" s="93">
        <v>0</v>
      </c>
      <c r="BW76" s="93">
        <v>0</v>
      </c>
      <c r="BX76" s="93">
        <v>0</v>
      </c>
      <c r="BY76" s="93">
        <v>0</v>
      </c>
      <c r="BZ76" s="93">
        <v>0</v>
      </c>
      <c r="CA76" s="93">
        <v>0</v>
      </c>
      <c r="CB76" s="93">
        <v>0</v>
      </c>
      <c r="CC76" s="93">
        <v>0</v>
      </c>
      <c r="CD76" s="93">
        <v>0</v>
      </c>
      <c r="CE76" s="93">
        <v>0</v>
      </c>
      <c r="CF76" s="93">
        <v>0</v>
      </c>
      <c r="CG76" s="93">
        <v>0</v>
      </c>
      <c r="CH76" s="93"/>
      <c r="CI76" s="93"/>
      <c r="CJ76" s="93"/>
      <c r="CK76" s="93"/>
      <c r="CL76" s="93"/>
      <c r="CM76" s="93"/>
      <c r="CN76" s="93"/>
      <c r="CO76" s="93"/>
      <c r="CP76" s="93"/>
      <c r="CQ76" s="93"/>
      <c r="CR76" s="93"/>
      <c r="CS76" s="93"/>
      <c r="CT76" s="93"/>
      <c r="CU76" s="93"/>
      <c r="CV76" s="93"/>
      <c r="CW76" s="93"/>
      <c r="CX76" s="93"/>
      <c r="CY76" s="93"/>
      <c r="CZ76" s="93"/>
      <c r="DA76" s="93"/>
      <c r="DB76" s="93"/>
      <c r="DC76" s="93"/>
    </row>
    <row r="77" spans="1:107" ht="38.25" x14ac:dyDescent="0.2">
      <c r="A77" s="1">
        <f t="shared" si="1"/>
        <v>76</v>
      </c>
      <c r="B77" t="s">
        <v>4761</v>
      </c>
      <c r="C77" s="1">
        <v>0</v>
      </c>
      <c r="E77" s="126">
        <v>0</v>
      </c>
      <c r="F77" s="126">
        <v>0</v>
      </c>
      <c r="G77" s="126">
        <v>0</v>
      </c>
      <c r="H77" s="126">
        <v>0</v>
      </c>
      <c r="I77" s="126">
        <v>0</v>
      </c>
      <c r="J77" s="126">
        <v>0</v>
      </c>
      <c r="K77" s="126">
        <v>0</v>
      </c>
      <c r="L77" s="126">
        <v>0</v>
      </c>
      <c r="M77" s="126">
        <v>0</v>
      </c>
      <c r="N77" s="126">
        <v>0</v>
      </c>
      <c r="O77" s="126">
        <v>0</v>
      </c>
      <c r="P77" s="126">
        <v>0</v>
      </c>
      <c r="S77" s="126"/>
      <c r="T77" s="126"/>
      <c r="U77" s="126">
        <v>0</v>
      </c>
      <c r="V77" s="126">
        <v>0</v>
      </c>
      <c r="W77" s="126"/>
      <c r="Z77" s="126">
        <v>0</v>
      </c>
      <c r="AA77" s="126">
        <v>0</v>
      </c>
      <c r="AB77" s="126">
        <v>0</v>
      </c>
      <c r="AC77" s="126" t="s">
        <v>5355</v>
      </c>
      <c r="AD77" s="126">
        <v>0</v>
      </c>
      <c r="AE77" s="126"/>
      <c r="AF77" s="126"/>
      <c r="AI77" s="126"/>
      <c r="AJ77" s="126"/>
      <c r="AK77" s="126"/>
      <c r="AL77" s="126"/>
      <c r="AM77" s="126" t="s">
        <v>5545</v>
      </c>
      <c r="AN77" s="126" t="s">
        <v>5553</v>
      </c>
      <c r="AO77" s="126"/>
      <c r="AQ77" s="126"/>
      <c r="AR77" s="126"/>
      <c r="AS77" s="126"/>
      <c r="AU77" s="126"/>
      <c r="AV77" s="126"/>
      <c r="AW77" s="126"/>
      <c r="AX77" s="126">
        <v>0</v>
      </c>
      <c r="AY77" s="126"/>
      <c r="AZ77" s="126"/>
      <c r="BA77" s="126"/>
      <c r="BB77" s="126"/>
      <c r="BC77" s="126"/>
      <c r="BD77" s="126"/>
      <c r="BE77" s="126"/>
      <c r="BF77" s="126"/>
      <c r="BG77" s="126"/>
      <c r="BH77" s="126"/>
      <c r="BJ77" s="126"/>
      <c r="BK77" s="126"/>
      <c r="BL77" s="126"/>
      <c r="BM77" s="126"/>
      <c r="BN77" s="126"/>
      <c r="BP77" s="126">
        <v>0</v>
      </c>
      <c r="BQ77" s="126">
        <v>0</v>
      </c>
      <c r="BR77" s="126"/>
      <c r="BS77" s="126"/>
      <c r="BT77" s="126"/>
      <c r="BU77" s="126"/>
      <c r="BV77" s="126">
        <v>0</v>
      </c>
      <c r="BW77" s="126">
        <v>0</v>
      </c>
      <c r="BX77" s="126">
        <v>0</v>
      </c>
      <c r="BY77" s="126">
        <v>0</v>
      </c>
      <c r="BZ77" s="126">
        <v>0</v>
      </c>
      <c r="CA77" s="126">
        <v>0</v>
      </c>
      <c r="CB77" s="126">
        <v>0</v>
      </c>
      <c r="CC77" s="126">
        <v>0</v>
      </c>
      <c r="CD77" s="126">
        <v>0</v>
      </c>
      <c r="CE77" s="126">
        <v>0</v>
      </c>
      <c r="CF77" s="126">
        <v>0</v>
      </c>
      <c r="CG77" s="126">
        <v>0</v>
      </c>
      <c r="CH77" s="126"/>
      <c r="CI77" s="126"/>
      <c r="CJ77" s="126"/>
      <c r="CK77" s="126"/>
      <c r="CL77" s="126"/>
      <c r="CM77" s="126"/>
      <c r="CN77" s="126"/>
      <c r="CO77" s="126"/>
      <c r="CP77" s="126"/>
      <c r="CQ77" s="126"/>
      <c r="CR77" s="126"/>
      <c r="CS77" s="126"/>
      <c r="CT77" s="126"/>
      <c r="CU77" s="126"/>
      <c r="CV77" s="126"/>
      <c r="CW77" s="126"/>
      <c r="CX77" s="126"/>
      <c r="CY77" s="126"/>
      <c r="CZ77" s="126"/>
      <c r="DA77" s="126"/>
      <c r="DB77" s="126"/>
      <c r="DC77" s="126"/>
    </row>
    <row r="78" spans="1:107" x14ac:dyDescent="0.2">
      <c r="A78" s="1">
        <f t="shared" si="1"/>
        <v>77</v>
      </c>
      <c r="B78" t="s">
        <v>4762</v>
      </c>
      <c r="C78" s="1">
        <v>0</v>
      </c>
      <c r="E78" s="92">
        <v>0</v>
      </c>
      <c r="F78" s="92">
        <v>0</v>
      </c>
      <c r="G78" s="92">
        <v>0</v>
      </c>
      <c r="H78" s="92">
        <v>0</v>
      </c>
      <c r="I78" s="92">
        <v>0</v>
      </c>
      <c r="J78" s="92">
        <v>0</v>
      </c>
      <c r="K78" s="92">
        <v>0</v>
      </c>
      <c r="L78" s="92">
        <v>0</v>
      </c>
      <c r="M78" s="92">
        <v>0</v>
      </c>
      <c r="N78" s="92">
        <v>0</v>
      </c>
      <c r="O78" s="92">
        <v>0</v>
      </c>
      <c r="P78" s="92">
        <v>0</v>
      </c>
      <c r="S78" s="92"/>
      <c r="T78" s="92"/>
      <c r="U78" s="92">
        <v>0</v>
      </c>
      <c r="V78" s="92">
        <v>0</v>
      </c>
      <c r="W78" s="92"/>
      <c r="Z78" s="92">
        <v>0</v>
      </c>
      <c r="AA78" s="92">
        <v>0</v>
      </c>
      <c r="AB78" s="92">
        <v>0</v>
      </c>
      <c r="AC78" s="92">
        <v>20</v>
      </c>
      <c r="AD78" s="92">
        <v>0</v>
      </c>
      <c r="AE78" s="92"/>
      <c r="AF78" s="92"/>
      <c r="AI78" s="92"/>
      <c r="AJ78" s="92"/>
      <c r="AK78" s="92"/>
      <c r="AL78" s="92"/>
      <c r="AM78" s="92">
        <v>9</v>
      </c>
      <c r="AN78" s="92">
        <f>AN72+1</f>
        <v>11</v>
      </c>
      <c r="AO78" s="92"/>
      <c r="AQ78" s="92"/>
      <c r="AR78" s="92"/>
      <c r="AS78" s="92"/>
      <c r="AU78" s="92"/>
      <c r="AV78" s="92"/>
      <c r="AW78" s="92"/>
      <c r="AX78" s="92">
        <v>0</v>
      </c>
      <c r="AY78" s="92"/>
      <c r="AZ78" s="92"/>
      <c r="BA78" s="92"/>
      <c r="BB78" s="92"/>
      <c r="BC78" s="92"/>
      <c r="BD78" s="92"/>
      <c r="BE78" s="92"/>
      <c r="BF78" s="92"/>
      <c r="BG78" s="92"/>
      <c r="BH78" s="92"/>
      <c r="BJ78" s="92"/>
      <c r="BK78" s="92"/>
      <c r="BL78" s="92"/>
      <c r="BM78" s="92"/>
      <c r="BN78" s="92"/>
      <c r="BP78" s="92">
        <v>0</v>
      </c>
      <c r="BQ78" s="92">
        <v>0</v>
      </c>
      <c r="BR78" s="92"/>
      <c r="BS78" s="92"/>
      <c r="BT78" s="92"/>
      <c r="BU78" s="92"/>
      <c r="BV78" s="92">
        <v>0</v>
      </c>
      <c r="BW78" s="92">
        <v>0</v>
      </c>
      <c r="BX78" s="92">
        <v>0</v>
      </c>
      <c r="BY78" s="92">
        <v>0</v>
      </c>
      <c r="BZ78" s="92">
        <v>0</v>
      </c>
      <c r="CA78" s="92">
        <v>0</v>
      </c>
      <c r="CB78" s="92">
        <v>0</v>
      </c>
      <c r="CC78" s="92">
        <v>0</v>
      </c>
      <c r="CD78" s="92">
        <v>0</v>
      </c>
      <c r="CE78" s="92">
        <v>0</v>
      </c>
      <c r="CF78" s="92">
        <v>0</v>
      </c>
      <c r="CG78" s="92">
        <v>0</v>
      </c>
      <c r="CH78" s="92"/>
      <c r="CI78" s="92"/>
      <c r="CJ78" s="92"/>
      <c r="CK78" s="92"/>
      <c r="CL78" s="92"/>
      <c r="CM78" s="92"/>
      <c r="CN78" s="92"/>
      <c r="CO78" s="92"/>
      <c r="CP78" s="92"/>
      <c r="CQ78" s="92"/>
      <c r="CR78" s="92"/>
      <c r="CS78" s="92"/>
      <c r="CT78" s="92"/>
      <c r="CU78" s="92"/>
      <c r="CV78" s="92"/>
      <c r="CW78" s="92"/>
      <c r="CX78" s="92"/>
      <c r="CY78" s="92"/>
      <c r="CZ78" s="92"/>
      <c r="DA78" s="92"/>
      <c r="DB78" s="92"/>
      <c r="DC78" s="92"/>
    </row>
    <row r="79" spans="1:107" x14ac:dyDescent="0.2">
      <c r="A79" s="1">
        <f t="shared" si="1"/>
        <v>78</v>
      </c>
      <c r="B79" t="s">
        <v>4763</v>
      </c>
      <c r="C79" s="1">
        <v>0</v>
      </c>
      <c r="E79" s="92">
        <v>0</v>
      </c>
      <c r="F79" s="92">
        <v>0</v>
      </c>
      <c r="G79" s="92">
        <v>0</v>
      </c>
      <c r="H79" s="92">
        <v>0</v>
      </c>
      <c r="I79" s="92">
        <v>0</v>
      </c>
      <c r="J79" s="92">
        <v>0</v>
      </c>
      <c r="K79" s="92">
        <v>0</v>
      </c>
      <c r="L79" s="92">
        <v>0</v>
      </c>
      <c r="M79" s="92">
        <v>0</v>
      </c>
      <c r="N79" s="92">
        <v>0</v>
      </c>
      <c r="O79" s="92">
        <v>0</v>
      </c>
      <c r="P79" s="92">
        <v>0</v>
      </c>
      <c r="S79" s="92"/>
      <c r="T79" s="92"/>
      <c r="U79" s="92">
        <v>0</v>
      </c>
      <c r="V79" s="92">
        <v>0</v>
      </c>
      <c r="W79" s="92"/>
      <c r="Z79" s="92">
        <v>0</v>
      </c>
      <c r="AA79" s="92">
        <v>0</v>
      </c>
      <c r="AB79" s="92">
        <v>0</v>
      </c>
      <c r="AC79" s="92">
        <v>0</v>
      </c>
      <c r="AD79" s="92">
        <v>0</v>
      </c>
      <c r="AE79" s="92"/>
      <c r="AF79" s="92"/>
      <c r="AI79" s="92"/>
      <c r="AJ79" s="92"/>
      <c r="AK79" s="92"/>
      <c r="AL79" s="92"/>
      <c r="AM79" s="92">
        <v>0</v>
      </c>
      <c r="AN79" s="92">
        <v>0</v>
      </c>
      <c r="AO79" s="92"/>
      <c r="AQ79" s="92"/>
      <c r="AR79" s="92"/>
      <c r="AS79" s="92"/>
      <c r="AU79" s="92"/>
      <c r="AV79" s="92"/>
      <c r="AW79" s="92"/>
      <c r="AX79" s="92">
        <v>0</v>
      </c>
      <c r="AY79" s="92"/>
      <c r="AZ79" s="92"/>
      <c r="BA79" s="92"/>
      <c r="BB79" s="92"/>
      <c r="BC79" s="92"/>
      <c r="BD79" s="92"/>
      <c r="BE79" s="92"/>
      <c r="BF79" s="92"/>
      <c r="BG79" s="92"/>
      <c r="BH79" s="92"/>
      <c r="BJ79" s="92"/>
      <c r="BK79" s="92"/>
      <c r="BL79" s="92"/>
      <c r="BM79" s="92"/>
      <c r="BN79" s="92"/>
      <c r="BP79" s="92">
        <v>0</v>
      </c>
      <c r="BQ79" s="92">
        <v>0</v>
      </c>
      <c r="BR79" s="92"/>
      <c r="BS79" s="92"/>
      <c r="BT79" s="92"/>
      <c r="BU79" s="92"/>
      <c r="BV79" s="92">
        <v>0</v>
      </c>
      <c r="BW79" s="92">
        <v>0</v>
      </c>
      <c r="BX79" s="92">
        <v>0</v>
      </c>
      <c r="BY79" s="92">
        <v>0</v>
      </c>
      <c r="BZ79" s="92">
        <v>0</v>
      </c>
      <c r="CA79" s="92">
        <v>0</v>
      </c>
      <c r="CB79" s="92">
        <v>0</v>
      </c>
      <c r="CC79" s="92">
        <v>0</v>
      </c>
      <c r="CD79" s="92">
        <v>0</v>
      </c>
      <c r="CE79" s="92">
        <v>0</v>
      </c>
      <c r="CF79" s="92">
        <v>0</v>
      </c>
      <c r="CG79" s="92">
        <v>0</v>
      </c>
      <c r="CH79" s="92"/>
      <c r="CI79" s="92"/>
      <c r="CJ79" s="92"/>
      <c r="CK79" s="92"/>
      <c r="CL79" s="92"/>
      <c r="CM79" s="92"/>
      <c r="CN79" s="92"/>
      <c r="CO79" s="92"/>
      <c r="CP79" s="92"/>
      <c r="CQ79" s="92"/>
      <c r="CR79" s="92"/>
      <c r="CS79" s="92"/>
      <c r="CT79" s="92"/>
      <c r="CU79" s="92"/>
      <c r="CV79" s="92"/>
      <c r="CW79" s="92"/>
      <c r="CX79" s="92"/>
      <c r="CY79" s="92"/>
      <c r="CZ79" s="92"/>
      <c r="DA79" s="92"/>
      <c r="DB79" s="92"/>
      <c r="DC79" s="92"/>
    </row>
    <row r="80" spans="1:107" x14ac:dyDescent="0.2">
      <c r="A80" s="1">
        <f t="shared" si="1"/>
        <v>79</v>
      </c>
      <c r="B80" t="s">
        <v>4764</v>
      </c>
      <c r="C80" s="1">
        <v>0</v>
      </c>
      <c r="E80" s="92">
        <v>0</v>
      </c>
      <c r="F80" s="92">
        <v>0</v>
      </c>
      <c r="G80" s="92">
        <v>0</v>
      </c>
      <c r="H80" s="92">
        <v>0</v>
      </c>
      <c r="I80" s="92">
        <v>0</v>
      </c>
      <c r="J80" s="92">
        <v>0</v>
      </c>
      <c r="K80" s="92">
        <v>0</v>
      </c>
      <c r="L80" s="92">
        <v>0</v>
      </c>
      <c r="M80" s="92">
        <v>0</v>
      </c>
      <c r="N80" s="92">
        <v>0</v>
      </c>
      <c r="O80" s="92">
        <v>0</v>
      </c>
      <c r="P80" s="92">
        <v>0</v>
      </c>
      <c r="S80" s="92"/>
      <c r="T80" s="92"/>
      <c r="U80" s="92">
        <v>0</v>
      </c>
      <c r="V80" s="92">
        <v>0</v>
      </c>
      <c r="W80" s="92"/>
      <c r="Z80" s="92">
        <v>0</v>
      </c>
      <c r="AA80" s="92">
        <v>0</v>
      </c>
      <c r="AB80" s="92">
        <v>0</v>
      </c>
      <c r="AC80" s="92">
        <v>0</v>
      </c>
      <c r="AD80" s="92">
        <v>0</v>
      </c>
      <c r="AE80" s="92"/>
      <c r="AF80" s="92"/>
      <c r="AI80" s="92"/>
      <c r="AJ80" s="92"/>
      <c r="AK80" s="92"/>
      <c r="AL80" s="92"/>
      <c r="AM80" s="92">
        <v>0</v>
      </c>
      <c r="AN80" s="92">
        <v>0</v>
      </c>
      <c r="AO80" s="92"/>
      <c r="AQ80" s="92"/>
      <c r="AR80" s="92"/>
      <c r="AS80" s="92"/>
      <c r="AU80" s="92"/>
      <c r="AV80" s="92"/>
      <c r="AW80" s="92"/>
      <c r="AX80" s="92">
        <v>0</v>
      </c>
      <c r="AY80" s="92"/>
      <c r="AZ80" s="92"/>
      <c r="BA80" s="92"/>
      <c r="BB80" s="92"/>
      <c r="BC80" s="92"/>
      <c r="BD80" s="92"/>
      <c r="BE80" s="92"/>
      <c r="BF80" s="92"/>
      <c r="BG80" s="92"/>
      <c r="BH80" s="92"/>
      <c r="BJ80" s="92"/>
      <c r="BK80" s="92"/>
      <c r="BL80" s="92"/>
      <c r="BM80" s="92"/>
      <c r="BN80" s="92"/>
      <c r="BP80" s="92">
        <v>0</v>
      </c>
      <c r="BQ80" s="92">
        <v>0</v>
      </c>
      <c r="BR80" s="92"/>
      <c r="BS80" s="92"/>
      <c r="BT80" s="92"/>
      <c r="BU80" s="92"/>
      <c r="BV80" s="92">
        <v>0</v>
      </c>
      <c r="BW80" s="92">
        <v>0</v>
      </c>
      <c r="BX80" s="92">
        <v>0</v>
      </c>
      <c r="BY80" s="92">
        <v>0</v>
      </c>
      <c r="BZ80" s="92">
        <v>0</v>
      </c>
      <c r="CA80" s="92">
        <v>0</v>
      </c>
      <c r="CB80" s="92">
        <v>0</v>
      </c>
      <c r="CC80" s="92">
        <v>0</v>
      </c>
      <c r="CD80" s="92">
        <v>0</v>
      </c>
      <c r="CE80" s="92">
        <v>0</v>
      </c>
      <c r="CF80" s="92">
        <v>0</v>
      </c>
      <c r="CG80" s="92">
        <v>0</v>
      </c>
      <c r="CH80" s="92"/>
      <c r="CI80" s="92"/>
      <c r="CJ80" s="92"/>
      <c r="CK80" s="92"/>
      <c r="CL80" s="92"/>
      <c r="CM80" s="92"/>
      <c r="CN80" s="92"/>
      <c r="CO80" s="92"/>
      <c r="CP80" s="92"/>
      <c r="CQ80" s="92"/>
      <c r="CR80" s="92"/>
      <c r="CS80" s="92"/>
      <c r="CT80" s="92"/>
      <c r="CU80" s="92"/>
      <c r="CV80" s="92"/>
      <c r="CW80" s="92"/>
      <c r="CX80" s="92"/>
      <c r="CY80" s="92"/>
      <c r="CZ80" s="92"/>
      <c r="DA80" s="92"/>
      <c r="DB80" s="92"/>
      <c r="DC80" s="92"/>
    </row>
    <row r="81" spans="1:107" x14ac:dyDescent="0.2">
      <c r="A81" s="1">
        <f t="shared" si="1"/>
        <v>80</v>
      </c>
      <c r="B81" t="s">
        <v>4765</v>
      </c>
      <c r="C81" s="1">
        <v>0</v>
      </c>
      <c r="E81" s="127">
        <v>0</v>
      </c>
      <c r="F81" s="127">
        <v>0</v>
      </c>
      <c r="G81" s="127">
        <v>0</v>
      </c>
      <c r="H81" s="127">
        <v>0</v>
      </c>
      <c r="I81" s="127">
        <v>0</v>
      </c>
      <c r="J81" s="127">
        <v>0</v>
      </c>
      <c r="K81" s="127">
        <v>0</v>
      </c>
      <c r="L81" s="127">
        <v>0</v>
      </c>
      <c r="M81" s="127">
        <v>0</v>
      </c>
      <c r="N81" s="127">
        <v>0</v>
      </c>
      <c r="O81" s="127">
        <v>0</v>
      </c>
      <c r="P81" s="127">
        <v>0</v>
      </c>
      <c r="S81" s="127"/>
      <c r="T81" s="127"/>
      <c r="U81" s="127">
        <v>0</v>
      </c>
      <c r="V81" s="127">
        <v>0</v>
      </c>
      <c r="W81" s="127"/>
      <c r="Z81" s="127">
        <v>0</v>
      </c>
      <c r="AA81" s="127">
        <v>0</v>
      </c>
      <c r="AB81" s="127">
        <v>0</v>
      </c>
      <c r="AC81" s="127" t="s">
        <v>4905</v>
      </c>
      <c r="AD81" s="127">
        <v>0</v>
      </c>
      <c r="AE81" s="127"/>
      <c r="AF81" s="127"/>
      <c r="AI81" s="127"/>
      <c r="AJ81" s="127"/>
      <c r="AK81" s="127"/>
      <c r="AL81" s="127"/>
      <c r="AM81" s="127" t="s">
        <v>4697</v>
      </c>
      <c r="AN81" s="127" t="str">
        <f>AN75</f>
        <v>2d6</v>
      </c>
      <c r="AO81" s="127"/>
      <c r="AQ81" s="127"/>
      <c r="AR81" s="127"/>
      <c r="AS81" s="127"/>
      <c r="AU81" s="127"/>
      <c r="AV81" s="127"/>
      <c r="AW81" s="127"/>
      <c r="AX81" s="127">
        <v>0</v>
      </c>
      <c r="AY81" s="127"/>
      <c r="AZ81" s="127"/>
      <c r="BA81" s="127"/>
      <c r="BB81" s="127"/>
      <c r="BC81" s="127"/>
      <c r="BD81" s="127"/>
      <c r="BE81" s="127"/>
      <c r="BF81" s="127"/>
      <c r="BG81" s="127"/>
      <c r="BH81" s="127"/>
      <c r="BJ81" s="127"/>
      <c r="BK81" s="127"/>
      <c r="BL81" s="127"/>
      <c r="BM81" s="127"/>
      <c r="BN81" s="127"/>
      <c r="BP81" s="127">
        <v>0</v>
      </c>
      <c r="BQ81" s="127">
        <v>0</v>
      </c>
      <c r="BR81" s="127"/>
      <c r="BS81" s="127"/>
      <c r="BT81" s="127"/>
      <c r="BU81" s="127"/>
      <c r="BV81" s="127">
        <v>0</v>
      </c>
      <c r="BW81" s="127">
        <v>0</v>
      </c>
      <c r="BX81" s="127">
        <v>0</v>
      </c>
      <c r="BY81" s="127">
        <v>0</v>
      </c>
      <c r="BZ81" s="127">
        <v>0</v>
      </c>
      <c r="CA81" s="127">
        <v>0</v>
      </c>
      <c r="CB81" s="127">
        <v>0</v>
      </c>
      <c r="CC81" s="127">
        <v>0</v>
      </c>
      <c r="CD81" s="127">
        <v>0</v>
      </c>
      <c r="CE81" s="127">
        <v>0</v>
      </c>
      <c r="CF81" s="127">
        <v>0</v>
      </c>
      <c r="CG81" s="127">
        <v>0</v>
      </c>
      <c r="CH81" s="127"/>
      <c r="CI81" s="127"/>
      <c r="CJ81" s="127"/>
      <c r="CK81" s="127"/>
      <c r="CL81" s="127"/>
      <c r="CM81" s="127"/>
      <c r="CN81" s="127"/>
      <c r="CO81" s="127"/>
      <c r="CP81" s="127"/>
      <c r="CQ81" s="127"/>
      <c r="CR81" s="127"/>
      <c r="CS81" s="127"/>
      <c r="CT81" s="127"/>
      <c r="CU81" s="127"/>
      <c r="CV81" s="127"/>
      <c r="CW81" s="127"/>
      <c r="CX81" s="127"/>
      <c r="CY81" s="127"/>
      <c r="CZ81" s="127"/>
      <c r="DA81" s="127"/>
      <c r="DB81" s="127"/>
      <c r="DC81" s="127"/>
    </row>
    <row r="82" spans="1:107" x14ac:dyDescent="0.2">
      <c r="A82" s="1">
        <f t="shared" si="1"/>
        <v>81</v>
      </c>
      <c r="B82" t="s">
        <v>4766</v>
      </c>
      <c r="C82" s="1">
        <v>0</v>
      </c>
      <c r="E82" s="93">
        <v>0</v>
      </c>
      <c r="F82" s="93">
        <v>0</v>
      </c>
      <c r="G82" s="93">
        <v>0</v>
      </c>
      <c r="H82" s="93">
        <v>0</v>
      </c>
      <c r="I82" s="93">
        <v>0</v>
      </c>
      <c r="J82" s="93">
        <v>0</v>
      </c>
      <c r="K82" s="93">
        <v>0</v>
      </c>
      <c r="L82" s="93">
        <v>0</v>
      </c>
      <c r="M82" s="93">
        <v>0</v>
      </c>
      <c r="N82" s="93">
        <v>0</v>
      </c>
      <c r="O82" s="93">
        <v>0</v>
      </c>
      <c r="P82" s="93">
        <v>0</v>
      </c>
      <c r="S82" s="93"/>
      <c r="T82" s="93"/>
      <c r="U82" s="93">
        <v>0</v>
      </c>
      <c r="V82" s="93">
        <v>0</v>
      </c>
      <c r="W82" s="93"/>
      <c r="Z82" s="93">
        <v>0</v>
      </c>
      <c r="AA82" s="93">
        <v>0</v>
      </c>
      <c r="AB82" s="93">
        <v>0</v>
      </c>
      <c r="AC82" s="93">
        <v>7</v>
      </c>
      <c r="AD82" s="93">
        <v>0</v>
      </c>
      <c r="AE82" s="93"/>
      <c r="AF82" s="93"/>
      <c r="AI82" s="93"/>
      <c r="AJ82" s="93"/>
      <c r="AK82" s="93"/>
      <c r="AL82" s="93"/>
      <c r="AM82" s="93">
        <v>11</v>
      </c>
      <c r="AN82" s="93">
        <f>AN76-1</f>
        <v>20</v>
      </c>
      <c r="AO82" s="93"/>
      <c r="AQ82" s="93"/>
      <c r="AR82" s="93"/>
      <c r="AS82" s="93"/>
      <c r="AU82" s="93"/>
      <c r="AV82" s="93"/>
      <c r="AW82" s="93"/>
      <c r="AX82" s="93">
        <v>0</v>
      </c>
      <c r="AY82" s="93"/>
      <c r="AZ82" s="93"/>
      <c r="BA82" s="93"/>
      <c r="BB82" s="93"/>
      <c r="BC82" s="93"/>
      <c r="BD82" s="93"/>
      <c r="BE82" s="93"/>
      <c r="BF82" s="93"/>
      <c r="BG82" s="93"/>
      <c r="BH82" s="93"/>
      <c r="BJ82" s="93"/>
      <c r="BK82" s="93"/>
      <c r="BL82" s="93"/>
      <c r="BM82" s="93"/>
      <c r="BN82" s="93"/>
      <c r="BP82" s="93">
        <v>0</v>
      </c>
      <c r="BQ82" s="93">
        <v>0</v>
      </c>
      <c r="BR82" s="93"/>
      <c r="BS82" s="93"/>
      <c r="BT82" s="93"/>
      <c r="BU82" s="93"/>
      <c r="BV82" s="93">
        <v>0</v>
      </c>
      <c r="BW82" s="93">
        <v>0</v>
      </c>
      <c r="BX82" s="93">
        <v>0</v>
      </c>
      <c r="BY82" s="93">
        <v>0</v>
      </c>
      <c r="BZ82" s="93">
        <v>0</v>
      </c>
      <c r="CA82" s="93">
        <v>0</v>
      </c>
      <c r="CB82" s="93">
        <v>0</v>
      </c>
      <c r="CC82" s="93">
        <v>0</v>
      </c>
      <c r="CD82" s="93">
        <v>0</v>
      </c>
      <c r="CE82" s="93">
        <v>0</v>
      </c>
      <c r="CF82" s="93">
        <v>0</v>
      </c>
      <c r="CG82" s="93">
        <v>0</v>
      </c>
      <c r="CH82" s="93"/>
      <c r="CI82" s="93"/>
      <c r="CJ82" s="93"/>
      <c r="CK82" s="93"/>
      <c r="CL82" s="93"/>
      <c r="CM82" s="93"/>
      <c r="CN82" s="93"/>
      <c r="CO82" s="93"/>
      <c r="CP82" s="93"/>
      <c r="CQ82" s="93"/>
      <c r="CR82" s="93"/>
      <c r="CS82" s="93"/>
      <c r="CT82" s="93"/>
      <c r="CU82" s="93"/>
      <c r="CV82" s="93"/>
      <c r="CW82" s="93"/>
      <c r="CX82" s="93"/>
      <c r="CY82" s="93"/>
      <c r="CZ82" s="93"/>
      <c r="DA82" s="93"/>
      <c r="DB82" s="93"/>
      <c r="DC82" s="93"/>
    </row>
    <row r="83" spans="1:107" ht="25.5" x14ac:dyDescent="0.2">
      <c r="A83" s="1">
        <f t="shared" si="1"/>
        <v>82</v>
      </c>
      <c r="B83" t="s">
        <v>4767</v>
      </c>
      <c r="C83" s="1">
        <v>0</v>
      </c>
      <c r="E83" s="94" t="s">
        <v>34</v>
      </c>
      <c r="F83" s="94" t="s">
        <v>4696</v>
      </c>
      <c r="G83" s="94" t="s">
        <v>4907</v>
      </c>
      <c r="H83" s="94" t="s">
        <v>34</v>
      </c>
      <c r="I83" s="94" t="s">
        <v>34</v>
      </c>
      <c r="J83" s="94" t="s">
        <v>34</v>
      </c>
      <c r="K83" s="94" t="s">
        <v>34</v>
      </c>
      <c r="L83" s="94" t="s">
        <v>5037</v>
      </c>
      <c r="M83" s="94" t="s">
        <v>34</v>
      </c>
      <c r="N83" s="94" t="s">
        <v>5056</v>
      </c>
      <c r="O83" s="94" t="s">
        <v>34</v>
      </c>
      <c r="P83" s="94" t="s">
        <v>5080</v>
      </c>
      <c r="S83" s="94"/>
      <c r="T83" s="94"/>
      <c r="U83" s="94" t="s">
        <v>34</v>
      </c>
      <c r="V83" s="94" t="s">
        <v>34</v>
      </c>
      <c r="W83" s="94"/>
      <c r="Z83" s="94" t="s">
        <v>34</v>
      </c>
      <c r="AA83" s="94" t="s">
        <v>34</v>
      </c>
      <c r="AB83" s="94" t="s">
        <v>34</v>
      </c>
      <c r="AC83" s="94" t="s">
        <v>34</v>
      </c>
      <c r="AD83" s="94" t="s">
        <v>34</v>
      </c>
      <c r="AE83" s="94"/>
      <c r="AF83" s="94"/>
      <c r="AI83" s="94"/>
      <c r="AJ83" s="94"/>
      <c r="AK83" s="94"/>
      <c r="AL83" s="94"/>
      <c r="AM83" s="184" t="s">
        <v>5279</v>
      </c>
      <c r="AN83" s="184"/>
      <c r="AO83" s="94"/>
      <c r="AQ83" s="94"/>
      <c r="AR83" s="94"/>
      <c r="AS83" s="184" t="s">
        <v>5175</v>
      </c>
      <c r="AU83" s="94"/>
      <c r="AV83" s="94"/>
      <c r="AW83" s="94"/>
      <c r="AX83" s="94" t="s">
        <v>34</v>
      </c>
      <c r="AY83" s="94"/>
      <c r="AZ83" s="94"/>
      <c r="BA83" s="94"/>
      <c r="BB83" s="94"/>
      <c r="BC83" s="94"/>
      <c r="BD83" s="94"/>
      <c r="BE83" s="94"/>
      <c r="BF83" s="94"/>
      <c r="BG83" s="94"/>
      <c r="BH83" s="94"/>
      <c r="BJ83" s="94"/>
      <c r="BK83" s="94"/>
      <c r="BL83" s="94"/>
      <c r="BM83" s="94"/>
      <c r="BN83" s="94"/>
      <c r="BP83" s="94" t="s">
        <v>34</v>
      </c>
      <c r="BQ83" s="94" t="s">
        <v>34</v>
      </c>
      <c r="BR83" s="94"/>
      <c r="BS83" s="94"/>
      <c r="BT83" s="94"/>
      <c r="BU83" s="94"/>
      <c r="BV83" s="94" t="s">
        <v>34</v>
      </c>
      <c r="BW83" s="94" t="s">
        <v>34</v>
      </c>
      <c r="BX83" s="94" t="s">
        <v>34</v>
      </c>
      <c r="BY83" s="94" t="s">
        <v>34</v>
      </c>
      <c r="BZ83" s="94" t="s">
        <v>34</v>
      </c>
      <c r="CA83" s="94" t="s">
        <v>34</v>
      </c>
      <c r="CB83" s="94" t="s">
        <v>34</v>
      </c>
      <c r="CC83" s="94" t="s">
        <v>34</v>
      </c>
      <c r="CD83" s="94" t="s">
        <v>34</v>
      </c>
      <c r="CE83" s="94" t="s">
        <v>34</v>
      </c>
      <c r="CF83" s="94" t="s">
        <v>34</v>
      </c>
      <c r="CG83" s="94" t="s">
        <v>34</v>
      </c>
      <c r="CH83" s="94"/>
      <c r="CI83" s="94"/>
      <c r="CJ83" s="94"/>
      <c r="CK83" s="94"/>
      <c r="CL83" s="94"/>
      <c r="CM83" s="94"/>
      <c r="CN83" s="94"/>
      <c r="CO83" s="94"/>
      <c r="CP83" s="94"/>
      <c r="CQ83" s="94"/>
      <c r="CR83" s="94"/>
      <c r="CS83" s="94"/>
      <c r="CT83" s="94"/>
      <c r="CU83" s="94"/>
      <c r="CV83" s="94"/>
      <c r="CW83" s="94"/>
      <c r="CX83" s="94"/>
      <c r="CY83" s="94"/>
      <c r="CZ83" s="94"/>
      <c r="DA83" s="94"/>
      <c r="DB83" s="94"/>
      <c r="DC83" s="94"/>
    </row>
    <row r="84" spans="1:107" x14ac:dyDescent="0.2">
      <c r="A84" s="1">
        <f t="shared" si="1"/>
        <v>83</v>
      </c>
      <c r="B84" t="s">
        <v>4768</v>
      </c>
      <c r="C84" s="1">
        <v>0</v>
      </c>
      <c r="E84" s="94" t="s">
        <v>34</v>
      </c>
      <c r="F84" s="94" t="s">
        <v>5</v>
      </c>
      <c r="G84" s="94" t="s">
        <v>6</v>
      </c>
      <c r="H84" s="94" t="s">
        <v>34</v>
      </c>
      <c r="I84" s="94" t="s">
        <v>34</v>
      </c>
      <c r="J84" s="94" t="s">
        <v>34</v>
      </c>
      <c r="K84" s="94" t="s">
        <v>34</v>
      </c>
      <c r="L84" s="94" t="s">
        <v>5</v>
      </c>
      <c r="M84" s="94" t="s">
        <v>34</v>
      </c>
      <c r="N84" s="94" t="s">
        <v>6</v>
      </c>
      <c r="O84" s="94" t="s">
        <v>34</v>
      </c>
      <c r="P84" s="94" t="s">
        <v>5</v>
      </c>
      <c r="S84" s="94"/>
      <c r="T84" s="94"/>
      <c r="U84" s="94" t="s">
        <v>34</v>
      </c>
      <c r="V84" s="94" t="s">
        <v>34</v>
      </c>
      <c r="W84" s="94"/>
      <c r="Z84" s="94" t="s">
        <v>34</v>
      </c>
      <c r="AA84" s="94" t="s">
        <v>34</v>
      </c>
      <c r="AB84" s="94" t="s">
        <v>34</v>
      </c>
      <c r="AC84" s="94" t="s">
        <v>34</v>
      </c>
      <c r="AD84" s="94" t="s">
        <v>34</v>
      </c>
      <c r="AE84" s="94"/>
      <c r="AF84" s="94"/>
      <c r="AI84" s="94"/>
      <c r="AJ84" s="94"/>
      <c r="AK84" s="94"/>
      <c r="AL84" s="94"/>
      <c r="AM84" s="94" t="s">
        <v>5141</v>
      </c>
      <c r="AN84" s="94"/>
      <c r="AO84" s="94"/>
      <c r="AQ84" s="94"/>
      <c r="AR84" s="94"/>
      <c r="AS84" s="184" t="s">
        <v>5166</v>
      </c>
      <c r="AU84" s="94"/>
      <c r="AV84" s="94"/>
      <c r="AW84" s="94"/>
      <c r="AX84" s="94" t="s">
        <v>34</v>
      </c>
      <c r="AY84" s="94"/>
      <c r="AZ84" s="94"/>
      <c r="BA84" s="94"/>
      <c r="BB84" s="94"/>
      <c r="BC84" s="94"/>
      <c r="BD84" s="94"/>
      <c r="BE84" s="94"/>
      <c r="BF84" s="94"/>
      <c r="BG84" s="94"/>
      <c r="BH84" s="94"/>
      <c r="BJ84" s="94"/>
      <c r="BK84" s="94"/>
      <c r="BL84" s="94"/>
      <c r="BM84" s="94"/>
      <c r="BN84" s="94"/>
      <c r="BP84" s="94" t="s">
        <v>34</v>
      </c>
      <c r="BQ84" s="94" t="s">
        <v>34</v>
      </c>
      <c r="BR84" s="94"/>
      <c r="BS84" s="94"/>
      <c r="BT84" s="94"/>
      <c r="BU84" s="94"/>
      <c r="BV84" s="94" t="s">
        <v>34</v>
      </c>
      <c r="BW84" s="94" t="s">
        <v>34</v>
      </c>
      <c r="BX84" s="94" t="s">
        <v>34</v>
      </c>
      <c r="BY84" s="94" t="s">
        <v>34</v>
      </c>
      <c r="BZ84" s="94" t="s">
        <v>34</v>
      </c>
      <c r="CA84" s="94" t="s">
        <v>34</v>
      </c>
      <c r="CB84" s="94" t="s">
        <v>34</v>
      </c>
      <c r="CC84" s="94" t="s">
        <v>34</v>
      </c>
      <c r="CD84" s="94" t="s">
        <v>34</v>
      </c>
      <c r="CE84" s="94" t="s">
        <v>34</v>
      </c>
      <c r="CF84" s="94" t="s">
        <v>34</v>
      </c>
      <c r="CG84" s="94" t="s">
        <v>34</v>
      </c>
      <c r="CH84" s="94"/>
      <c r="CI84" s="94"/>
      <c r="CJ84" s="94"/>
      <c r="CK84" s="94"/>
      <c r="CL84" s="94"/>
      <c r="CM84" s="94"/>
      <c r="CN84" s="94"/>
      <c r="CO84" s="94"/>
      <c r="CP84" s="94"/>
      <c r="CQ84" s="94"/>
      <c r="CR84" s="94"/>
      <c r="CS84" s="94"/>
      <c r="CT84" s="94"/>
      <c r="CU84" s="94"/>
      <c r="CV84" s="94"/>
      <c r="CW84" s="94"/>
      <c r="CX84" s="94"/>
      <c r="CY84" s="94"/>
      <c r="CZ84" s="94"/>
      <c r="DA84" s="94"/>
      <c r="DB84" s="94"/>
      <c r="DC84" s="94"/>
    </row>
    <row r="85" spans="1:107" x14ac:dyDescent="0.2">
      <c r="A85" s="1">
        <f t="shared" si="1"/>
        <v>84</v>
      </c>
      <c r="B85" t="s">
        <v>4769</v>
      </c>
      <c r="C85" s="1">
        <v>0</v>
      </c>
      <c r="E85" s="94">
        <v>0</v>
      </c>
      <c r="F85" s="94">
        <v>0</v>
      </c>
      <c r="G85" s="94">
        <v>50</v>
      </c>
      <c r="H85" s="94">
        <v>0</v>
      </c>
      <c r="I85" s="94">
        <v>0</v>
      </c>
      <c r="J85" s="94">
        <v>0</v>
      </c>
      <c r="K85" s="94">
        <v>0</v>
      </c>
      <c r="L85" s="94">
        <v>0</v>
      </c>
      <c r="M85" s="94">
        <v>0</v>
      </c>
      <c r="N85" s="94">
        <v>10</v>
      </c>
      <c r="O85" s="94">
        <v>0</v>
      </c>
      <c r="P85" s="94">
        <v>0</v>
      </c>
      <c r="S85" s="94"/>
      <c r="T85" s="94"/>
      <c r="U85" s="94">
        <v>0</v>
      </c>
      <c r="V85" s="94">
        <v>0</v>
      </c>
      <c r="W85" s="94"/>
      <c r="Z85" s="94">
        <v>0</v>
      </c>
      <c r="AA85" s="94">
        <v>0</v>
      </c>
      <c r="AB85" s="94">
        <v>0</v>
      </c>
      <c r="AC85" s="94">
        <v>0</v>
      </c>
      <c r="AD85" s="94">
        <v>0</v>
      </c>
      <c r="AE85" s="94"/>
      <c r="AF85" s="94"/>
      <c r="AI85" s="94"/>
      <c r="AJ85" s="94"/>
      <c r="AK85" s="94"/>
      <c r="AL85" s="94"/>
      <c r="AM85" s="94">
        <v>0</v>
      </c>
      <c r="AN85" s="94"/>
      <c r="AO85" s="94"/>
      <c r="AQ85" s="94"/>
      <c r="AR85" s="94"/>
      <c r="AS85" s="94">
        <v>5</v>
      </c>
      <c r="AU85" s="94"/>
      <c r="AV85" s="94"/>
      <c r="AW85" s="94"/>
      <c r="AX85" s="94">
        <v>0</v>
      </c>
      <c r="AY85" s="94"/>
      <c r="AZ85" s="94"/>
      <c r="BA85" s="94"/>
      <c r="BB85" s="94"/>
      <c r="BC85" s="94"/>
      <c r="BD85" s="94"/>
      <c r="BE85" s="94"/>
      <c r="BF85" s="94"/>
      <c r="BG85" s="94"/>
      <c r="BH85" s="94"/>
      <c r="BJ85" s="94"/>
      <c r="BK85" s="94"/>
      <c r="BL85" s="94"/>
      <c r="BM85" s="94"/>
      <c r="BN85" s="94"/>
      <c r="BP85" s="94">
        <v>0</v>
      </c>
      <c r="BQ85" s="94">
        <v>0</v>
      </c>
      <c r="BR85" s="94"/>
      <c r="BS85" s="94"/>
      <c r="BT85" s="94"/>
      <c r="BU85" s="94"/>
      <c r="BV85" s="94">
        <v>0</v>
      </c>
      <c r="BW85" s="94">
        <v>0</v>
      </c>
      <c r="BX85" s="94">
        <v>0</v>
      </c>
      <c r="BY85" s="94">
        <v>0</v>
      </c>
      <c r="BZ85" s="94">
        <v>0</v>
      </c>
      <c r="CA85" s="94">
        <v>0</v>
      </c>
      <c r="CB85" s="94">
        <v>0</v>
      </c>
      <c r="CC85" s="94">
        <v>0</v>
      </c>
      <c r="CD85" s="94">
        <v>0</v>
      </c>
      <c r="CE85" s="94">
        <v>0</v>
      </c>
      <c r="CF85" s="94">
        <v>0</v>
      </c>
      <c r="CG85" s="94">
        <v>0</v>
      </c>
      <c r="CH85" s="94"/>
      <c r="CI85" s="94"/>
      <c r="CJ85" s="94"/>
      <c r="CK85" s="94"/>
      <c r="CL85" s="94"/>
      <c r="CM85" s="94"/>
      <c r="CN85" s="94"/>
      <c r="CO85" s="94"/>
      <c r="CP85" s="94"/>
      <c r="CQ85" s="94"/>
      <c r="CR85" s="94"/>
      <c r="CS85" s="94"/>
      <c r="CT85" s="94"/>
      <c r="CU85" s="94"/>
      <c r="CV85" s="94"/>
      <c r="CW85" s="94"/>
      <c r="CX85" s="94"/>
      <c r="CY85" s="94"/>
      <c r="CZ85" s="94"/>
      <c r="DA85" s="94"/>
      <c r="DB85" s="94"/>
      <c r="DC85" s="94"/>
    </row>
    <row r="86" spans="1:107" x14ac:dyDescent="0.2">
      <c r="A86" s="1">
        <f t="shared" si="1"/>
        <v>85</v>
      </c>
      <c r="B86" t="s">
        <v>4770</v>
      </c>
      <c r="C86" s="1">
        <v>0</v>
      </c>
      <c r="E86" s="94" t="s">
        <v>34</v>
      </c>
      <c r="F86" s="94">
        <v>7</v>
      </c>
      <c r="G86" s="94">
        <v>13</v>
      </c>
      <c r="H86" s="94" t="s">
        <v>34</v>
      </c>
      <c r="I86" s="94" t="s">
        <v>34</v>
      </c>
      <c r="J86" s="94" t="s">
        <v>34</v>
      </c>
      <c r="K86" s="94" t="s">
        <v>34</v>
      </c>
      <c r="L86" s="94">
        <v>12</v>
      </c>
      <c r="M86" s="94" t="s">
        <v>34</v>
      </c>
      <c r="N86" s="94">
        <v>11</v>
      </c>
      <c r="O86" s="94" t="s">
        <v>34</v>
      </c>
      <c r="P86" s="94">
        <v>16</v>
      </c>
      <c r="S86" s="94"/>
      <c r="T86" s="94"/>
      <c r="U86" s="94" t="s">
        <v>34</v>
      </c>
      <c r="V86" s="94" t="s">
        <v>34</v>
      </c>
      <c r="W86" s="94"/>
      <c r="Z86" s="94" t="s">
        <v>34</v>
      </c>
      <c r="AA86" s="94" t="s">
        <v>34</v>
      </c>
      <c r="AB86" s="94" t="s">
        <v>34</v>
      </c>
      <c r="AC86" s="94" t="s">
        <v>34</v>
      </c>
      <c r="AD86" s="94" t="s">
        <v>34</v>
      </c>
      <c r="AE86" s="94"/>
      <c r="AF86" s="94"/>
      <c r="AI86" s="94"/>
      <c r="AJ86" s="94"/>
      <c r="AK86" s="94"/>
      <c r="AL86" s="94"/>
      <c r="AM86" s="94">
        <v>11</v>
      </c>
      <c r="AN86" s="94"/>
      <c r="AO86" s="94"/>
      <c r="AQ86" s="94"/>
      <c r="AR86" s="94"/>
      <c r="AS86" s="94">
        <v>11</v>
      </c>
      <c r="AU86" s="94"/>
      <c r="AV86" s="94"/>
      <c r="AW86" s="94"/>
      <c r="AX86" s="94" t="s">
        <v>34</v>
      </c>
      <c r="AY86" s="94"/>
      <c r="AZ86" s="94"/>
      <c r="BA86" s="94"/>
      <c r="BB86" s="94"/>
      <c r="BC86" s="94"/>
      <c r="BD86" s="94"/>
      <c r="BE86" s="94"/>
      <c r="BF86" s="94"/>
      <c r="BG86" s="94"/>
      <c r="BH86" s="94"/>
      <c r="BJ86" s="94"/>
      <c r="BK86" s="94"/>
      <c r="BL86" s="94"/>
      <c r="BM86" s="94"/>
      <c r="BN86" s="94"/>
      <c r="BP86" s="94" t="s">
        <v>34</v>
      </c>
      <c r="BQ86" s="94" t="s">
        <v>34</v>
      </c>
      <c r="BR86" s="94"/>
      <c r="BS86" s="94"/>
      <c r="BT86" s="94"/>
      <c r="BU86" s="94"/>
      <c r="BV86" s="94" t="s">
        <v>34</v>
      </c>
      <c r="BW86" s="94" t="s">
        <v>34</v>
      </c>
      <c r="BX86" s="94" t="s">
        <v>34</v>
      </c>
      <c r="BY86" s="94" t="s">
        <v>34</v>
      </c>
      <c r="BZ86" s="94" t="s">
        <v>34</v>
      </c>
      <c r="CA86" s="94" t="s">
        <v>34</v>
      </c>
      <c r="CB86" s="94" t="s">
        <v>34</v>
      </c>
      <c r="CC86" s="94" t="s">
        <v>34</v>
      </c>
      <c r="CD86" s="94" t="s">
        <v>34</v>
      </c>
      <c r="CE86" s="94" t="s">
        <v>34</v>
      </c>
      <c r="CF86" s="94" t="s">
        <v>34</v>
      </c>
      <c r="CG86" s="94" t="s">
        <v>34</v>
      </c>
      <c r="CH86" s="94"/>
      <c r="CI86" s="94"/>
      <c r="CJ86" s="94"/>
      <c r="CK86" s="94"/>
      <c r="CL86" s="94"/>
      <c r="CM86" s="94"/>
      <c r="CN86" s="94"/>
      <c r="CO86" s="94"/>
      <c r="CP86" s="94"/>
      <c r="CQ86" s="94"/>
      <c r="CR86" s="94"/>
      <c r="CS86" s="94"/>
      <c r="CT86" s="94"/>
      <c r="CU86" s="94"/>
      <c r="CV86" s="94"/>
      <c r="CW86" s="94"/>
      <c r="CX86" s="94"/>
      <c r="CY86" s="94"/>
      <c r="CZ86" s="94"/>
      <c r="DA86" s="94"/>
      <c r="DB86" s="94"/>
      <c r="DC86" s="94"/>
    </row>
    <row r="87" spans="1:107" x14ac:dyDescent="0.2">
      <c r="A87" s="1">
        <f t="shared" si="1"/>
        <v>86</v>
      </c>
      <c r="B87" t="s">
        <v>4771</v>
      </c>
      <c r="C87" s="1">
        <v>0</v>
      </c>
      <c r="E87" s="94">
        <v>0</v>
      </c>
      <c r="F87" s="94">
        <v>0</v>
      </c>
      <c r="G87" s="94">
        <v>0</v>
      </c>
      <c r="H87" s="94">
        <v>0</v>
      </c>
      <c r="I87" s="94">
        <v>0</v>
      </c>
      <c r="J87" s="94">
        <v>0</v>
      </c>
      <c r="K87" s="94">
        <v>0</v>
      </c>
      <c r="L87" s="94">
        <v>0</v>
      </c>
      <c r="M87" s="94">
        <v>0</v>
      </c>
      <c r="N87" s="94">
        <v>0</v>
      </c>
      <c r="O87" s="94">
        <v>0</v>
      </c>
      <c r="P87" s="94">
        <v>0</v>
      </c>
      <c r="S87" s="94"/>
      <c r="T87" s="94"/>
      <c r="U87" s="94">
        <v>0</v>
      </c>
      <c r="V87" s="94">
        <v>0</v>
      </c>
      <c r="W87" s="94"/>
      <c r="Z87" s="94">
        <v>0</v>
      </c>
      <c r="AA87" s="94">
        <v>0</v>
      </c>
      <c r="AB87" s="94">
        <v>0</v>
      </c>
      <c r="AC87" s="94">
        <v>0</v>
      </c>
      <c r="AD87" s="94">
        <v>0</v>
      </c>
      <c r="AE87" s="94"/>
      <c r="AF87" s="94"/>
      <c r="AI87" s="94"/>
      <c r="AJ87" s="94"/>
      <c r="AK87" s="94"/>
      <c r="AL87" s="94"/>
      <c r="AM87" s="94">
        <v>0</v>
      </c>
      <c r="AN87" s="94"/>
      <c r="AO87" s="94"/>
      <c r="AQ87" s="94"/>
      <c r="AR87" s="94"/>
      <c r="AS87" s="94"/>
      <c r="AU87" s="94"/>
      <c r="AV87" s="94"/>
      <c r="AW87" s="94"/>
      <c r="AX87" s="94">
        <v>0</v>
      </c>
      <c r="AY87" s="94"/>
      <c r="AZ87" s="94"/>
      <c r="BA87" s="94"/>
      <c r="BB87" s="94"/>
      <c r="BC87" s="94"/>
      <c r="BD87" s="94"/>
      <c r="BE87" s="94"/>
      <c r="BF87" s="94"/>
      <c r="BG87" s="94"/>
      <c r="BH87" s="94"/>
      <c r="BJ87" s="94"/>
      <c r="BK87" s="94"/>
      <c r="BL87" s="94"/>
      <c r="BM87" s="94"/>
      <c r="BN87" s="94"/>
      <c r="BP87" s="94">
        <v>0</v>
      </c>
      <c r="BQ87" s="94">
        <v>0</v>
      </c>
      <c r="BR87" s="94"/>
      <c r="BS87" s="94"/>
      <c r="BT87" s="94"/>
      <c r="BU87" s="94"/>
      <c r="BV87" s="94">
        <v>0</v>
      </c>
      <c r="BW87" s="94">
        <v>0</v>
      </c>
      <c r="BX87" s="94">
        <v>0</v>
      </c>
      <c r="BY87" s="94">
        <v>0</v>
      </c>
      <c r="BZ87" s="94">
        <v>0</v>
      </c>
      <c r="CA87" s="94">
        <v>0</v>
      </c>
      <c r="CB87" s="94">
        <v>0</v>
      </c>
      <c r="CC87" s="94">
        <v>0</v>
      </c>
      <c r="CD87" s="94">
        <v>0</v>
      </c>
      <c r="CE87" s="94">
        <v>0</v>
      </c>
      <c r="CF87" s="94">
        <v>0</v>
      </c>
      <c r="CG87" s="94">
        <v>0</v>
      </c>
      <c r="CH87" s="94"/>
      <c r="CI87" s="94"/>
      <c r="CJ87" s="94"/>
      <c r="CK87" s="94"/>
      <c r="CL87" s="94"/>
      <c r="CM87" s="94"/>
      <c r="CN87" s="94"/>
      <c r="CO87" s="94"/>
      <c r="CP87" s="94"/>
      <c r="CQ87" s="94"/>
      <c r="CR87" s="94"/>
      <c r="CS87" s="94"/>
      <c r="CT87" s="94"/>
      <c r="CU87" s="94"/>
      <c r="CV87" s="94"/>
      <c r="CW87" s="94"/>
      <c r="CX87" s="94"/>
      <c r="CY87" s="94"/>
      <c r="CZ87" s="94"/>
      <c r="DA87" s="94"/>
      <c r="DB87" s="94"/>
      <c r="DC87" s="94"/>
    </row>
    <row r="88" spans="1:107" x14ac:dyDescent="0.2">
      <c r="A88" s="1">
        <f t="shared" si="1"/>
        <v>87</v>
      </c>
      <c r="B88" t="s">
        <v>4772</v>
      </c>
      <c r="C88" s="1">
        <v>0</v>
      </c>
      <c r="E88" s="94">
        <v>0</v>
      </c>
      <c r="F88" s="94">
        <v>0</v>
      </c>
      <c r="G88" s="94">
        <v>0</v>
      </c>
      <c r="H88" s="94">
        <v>0</v>
      </c>
      <c r="I88" s="94">
        <v>0</v>
      </c>
      <c r="J88" s="94">
        <v>0</v>
      </c>
      <c r="K88" s="94">
        <v>0</v>
      </c>
      <c r="L88" s="94">
        <v>0</v>
      </c>
      <c r="M88" s="94">
        <v>0</v>
      </c>
      <c r="N88" s="94">
        <v>0</v>
      </c>
      <c r="O88" s="94">
        <v>0</v>
      </c>
      <c r="P88" s="94">
        <v>0</v>
      </c>
      <c r="S88" s="94"/>
      <c r="T88" s="94"/>
      <c r="U88" s="94">
        <v>0</v>
      </c>
      <c r="V88" s="94">
        <v>0</v>
      </c>
      <c r="W88" s="94"/>
      <c r="Z88" s="94">
        <v>0</v>
      </c>
      <c r="AA88" s="94">
        <v>0</v>
      </c>
      <c r="AB88" s="94">
        <v>0</v>
      </c>
      <c r="AC88" s="94">
        <v>0</v>
      </c>
      <c r="AD88" s="94">
        <v>0</v>
      </c>
      <c r="AE88" s="94"/>
      <c r="AF88" s="94"/>
      <c r="AI88" s="94"/>
      <c r="AJ88" s="94"/>
      <c r="AK88" s="94"/>
      <c r="AL88" s="94"/>
      <c r="AM88" s="94">
        <v>0</v>
      </c>
      <c r="AN88" s="94"/>
      <c r="AO88" s="94"/>
      <c r="AQ88" s="94"/>
      <c r="AR88" s="94"/>
      <c r="AS88" s="94"/>
      <c r="AU88" s="94"/>
      <c r="AV88" s="94"/>
      <c r="AW88" s="94"/>
      <c r="AX88" s="94">
        <v>0</v>
      </c>
      <c r="AY88" s="94"/>
      <c r="AZ88" s="94"/>
      <c r="BA88" s="94"/>
      <c r="BB88" s="94"/>
      <c r="BC88" s="94"/>
      <c r="BD88" s="94"/>
      <c r="BE88" s="94"/>
      <c r="BF88" s="94"/>
      <c r="BG88" s="94"/>
      <c r="BH88" s="94"/>
      <c r="BJ88" s="94"/>
      <c r="BK88" s="94"/>
      <c r="BL88" s="94"/>
      <c r="BM88" s="94"/>
      <c r="BN88" s="94"/>
      <c r="BP88" s="94">
        <v>0</v>
      </c>
      <c r="BQ88" s="94">
        <v>0</v>
      </c>
      <c r="BR88" s="94"/>
      <c r="BS88" s="94"/>
      <c r="BT88" s="94"/>
      <c r="BU88" s="94"/>
      <c r="BV88" s="94">
        <v>0</v>
      </c>
      <c r="BW88" s="94">
        <v>0</v>
      </c>
      <c r="BX88" s="94">
        <v>0</v>
      </c>
      <c r="BY88" s="94">
        <v>0</v>
      </c>
      <c r="BZ88" s="94">
        <v>0</v>
      </c>
      <c r="CA88" s="94">
        <v>0</v>
      </c>
      <c r="CB88" s="94">
        <v>0</v>
      </c>
      <c r="CC88" s="94">
        <v>0</v>
      </c>
      <c r="CD88" s="94">
        <v>0</v>
      </c>
      <c r="CE88" s="94">
        <v>0</v>
      </c>
      <c r="CF88" s="94">
        <v>0</v>
      </c>
      <c r="CG88" s="94">
        <v>0</v>
      </c>
      <c r="CH88" s="94"/>
      <c r="CI88" s="94"/>
      <c r="CJ88" s="94"/>
      <c r="CK88" s="94"/>
      <c r="CL88" s="94"/>
      <c r="CM88" s="94"/>
      <c r="CN88" s="94"/>
      <c r="CO88" s="94"/>
      <c r="CP88" s="94"/>
      <c r="CQ88" s="94"/>
      <c r="CR88" s="94"/>
      <c r="CS88" s="94"/>
      <c r="CT88" s="94"/>
      <c r="CU88" s="94"/>
      <c r="CV88" s="94"/>
      <c r="CW88" s="94"/>
      <c r="CX88" s="94"/>
      <c r="CY88" s="94"/>
      <c r="CZ88" s="94"/>
      <c r="DA88" s="94"/>
      <c r="DB88" s="94"/>
      <c r="DC88" s="94"/>
    </row>
    <row r="89" spans="1:107" x14ac:dyDescent="0.2">
      <c r="A89" s="1">
        <f t="shared" si="1"/>
        <v>88</v>
      </c>
      <c r="B89" t="s">
        <v>4773</v>
      </c>
      <c r="C89" s="1">
        <v>0</v>
      </c>
      <c r="E89" s="94" t="e">
        <v>#N/A</v>
      </c>
      <c r="F89" s="94" t="s">
        <v>4697</v>
      </c>
      <c r="G89" s="94" t="s">
        <v>4908</v>
      </c>
      <c r="H89" s="94" t="e">
        <v>#N/A</v>
      </c>
      <c r="I89" s="94" t="e">
        <v>#N/A</v>
      </c>
      <c r="J89" s="94" t="e">
        <v>#N/A</v>
      </c>
      <c r="K89" s="94" t="e">
        <v>#N/A</v>
      </c>
      <c r="L89" s="94" t="s">
        <v>4697</v>
      </c>
      <c r="M89" s="94" t="e">
        <v>#N/A</v>
      </c>
      <c r="N89" s="94" t="s">
        <v>4897</v>
      </c>
      <c r="O89" s="94" t="e">
        <v>#N/A</v>
      </c>
      <c r="P89" s="94" t="s">
        <v>4865</v>
      </c>
      <c r="S89" s="94"/>
      <c r="T89" s="94"/>
      <c r="U89" s="94" t="e">
        <v>#N/A</v>
      </c>
      <c r="V89" s="94" t="e">
        <v>#N/A</v>
      </c>
      <c r="W89" s="94"/>
      <c r="Z89" s="94" t="e">
        <v>#N/A</v>
      </c>
      <c r="AA89" s="94" t="e">
        <v>#N/A</v>
      </c>
      <c r="AB89" s="94" t="e">
        <v>#N/A</v>
      </c>
      <c r="AC89" s="94" t="e">
        <v>#N/A</v>
      </c>
      <c r="AD89" s="94" t="e">
        <v>#N/A</v>
      </c>
      <c r="AE89" s="94"/>
      <c r="AF89" s="94"/>
      <c r="AI89" s="94"/>
      <c r="AJ89" s="94"/>
      <c r="AK89" s="94"/>
      <c r="AL89" s="94"/>
      <c r="AM89" s="184" t="s">
        <v>5248</v>
      </c>
      <c r="AN89" s="184"/>
      <c r="AO89" s="94"/>
      <c r="AQ89" s="94"/>
      <c r="AR89" s="94"/>
      <c r="AS89" s="184" t="s">
        <v>4908</v>
      </c>
      <c r="AU89" s="94"/>
      <c r="AV89" s="94"/>
      <c r="AW89" s="94"/>
      <c r="AX89" s="94" t="e">
        <v>#N/A</v>
      </c>
      <c r="AY89" s="94"/>
      <c r="AZ89" s="94"/>
      <c r="BA89" s="94"/>
      <c r="BB89" s="94"/>
      <c r="BC89" s="94"/>
      <c r="BD89" s="94"/>
      <c r="BE89" s="94"/>
      <c r="BF89" s="94"/>
      <c r="BG89" s="94"/>
      <c r="BH89" s="94"/>
      <c r="BJ89" s="94"/>
      <c r="BK89" s="94"/>
      <c r="BL89" s="94"/>
      <c r="BM89" s="94"/>
      <c r="BN89" s="94"/>
      <c r="BP89" s="94" t="e">
        <v>#N/A</v>
      </c>
      <c r="BQ89" s="94" t="e">
        <v>#N/A</v>
      </c>
      <c r="BR89" s="94"/>
      <c r="BS89" s="94"/>
      <c r="BT89" s="94"/>
      <c r="BU89" s="94"/>
      <c r="BV89" s="94" t="e">
        <v>#N/A</v>
      </c>
      <c r="BW89" s="94" t="e">
        <v>#N/A</v>
      </c>
      <c r="BX89" s="94" t="e">
        <v>#N/A</v>
      </c>
      <c r="BY89" s="94" t="e">
        <v>#N/A</v>
      </c>
      <c r="BZ89" s="94" t="e">
        <v>#N/A</v>
      </c>
      <c r="CA89" s="94" t="e">
        <v>#N/A</v>
      </c>
      <c r="CB89" s="94" t="e">
        <v>#N/A</v>
      </c>
      <c r="CC89" s="94" t="e">
        <v>#N/A</v>
      </c>
      <c r="CD89" s="94" t="e">
        <v>#N/A</v>
      </c>
      <c r="CE89" s="94" t="e">
        <v>#N/A</v>
      </c>
      <c r="CF89" s="94" t="e">
        <v>#N/A</v>
      </c>
      <c r="CG89" s="94" t="e">
        <v>#N/A</v>
      </c>
      <c r="CH89" s="94"/>
      <c r="CI89" s="94"/>
      <c r="CJ89" s="94"/>
      <c r="CK89" s="94"/>
      <c r="CL89" s="94"/>
      <c r="CM89" s="94"/>
      <c r="CN89" s="94"/>
      <c r="CO89" s="94"/>
      <c r="CP89" s="94"/>
      <c r="CQ89" s="94"/>
      <c r="CR89" s="94"/>
      <c r="CS89" s="94"/>
      <c r="CT89" s="94"/>
      <c r="CU89" s="94"/>
      <c r="CV89" s="94"/>
      <c r="CW89" s="94"/>
      <c r="CX89" s="94"/>
      <c r="CY89" s="94"/>
      <c r="CZ89" s="94"/>
      <c r="DA89" s="94"/>
      <c r="DB89" s="94"/>
      <c r="DC89" s="94"/>
    </row>
    <row r="90" spans="1:107" x14ac:dyDescent="0.2">
      <c r="A90" s="1">
        <f t="shared" si="1"/>
        <v>89</v>
      </c>
      <c r="B90" t="s">
        <v>4774</v>
      </c>
      <c r="C90" s="1">
        <v>0</v>
      </c>
      <c r="E90" s="95" t="s">
        <v>34</v>
      </c>
      <c r="F90" s="95">
        <v>4</v>
      </c>
      <c r="G90" s="95">
        <v>11</v>
      </c>
      <c r="H90" s="95" t="s">
        <v>34</v>
      </c>
      <c r="I90" s="95" t="s">
        <v>34</v>
      </c>
      <c r="J90" s="95" t="s">
        <v>34</v>
      </c>
      <c r="K90" s="95" t="s">
        <v>34</v>
      </c>
      <c r="L90" s="95">
        <v>7</v>
      </c>
      <c r="M90" s="95" t="s">
        <v>34</v>
      </c>
      <c r="N90" s="95">
        <v>5</v>
      </c>
      <c r="O90" s="95" t="s">
        <v>34</v>
      </c>
      <c r="P90" s="95">
        <v>12</v>
      </c>
      <c r="S90" s="95"/>
      <c r="T90" s="95"/>
      <c r="U90" s="95" t="s">
        <v>34</v>
      </c>
      <c r="V90" s="95" t="s">
        <v>34</v>
      </c>
      <c r="W90" s="95"/>
      <c r="Z90" s="95" t="s">
        <v>34</v>
      </c>
      <c r="AA90" s="95" t="s">
        <v>34</v>
      </c>
      <c r="AB90" s="95" t="s">
        <v>34</v>
      </c>
      <c r="AC90" s="95" t="s">
        <v>34</v>
      </c>
      <c r="AD90" s="95" t="s">
        <v>34</v>
      </c>
      <c r="AE90" s="95"/>
      <c r="AF90" s="95"/>
      <c r="AI90" s="95"/>
      <c r="AJ90" s="95"/>
      <c r="AK90" s="95"/>
      <c r="AL90" s="95"/>
      <c r="AM90" s="95">
        <v>9</v>
      </c>
      <c r="AN90" s="95"/>
      <c r="AO90" s="95"/>
      <c r="AQ90" s="95"/>
      <c r="AR90" s="95"/>
      <c r="AS90" s="95"/>
      <c r="AU90" s="95"/>
      <c r="AV90" s="95"/>
      <c r="AW90" s="95"/>
      <c r="AX90" s="95" t="s">
        <v>34</v>
      </c>
      <c r="AY90" s="95"/>
      <c r="AZ90" s="95"/>
      <c r="BA90" s="95"/>
      <c r="BB90" s="95"/>
      <c r="BC90" s="95"/>
      <c r="BD90" s="95"/>
      <c r="BE90" s="95"/>
      <c r="BF90" s="95"/>
      <c r="BG90" s="95"/>
      <c r="BH90" s="95"/>
      <c r="BJ90" s="95"/>
      <c r="BK90" s="95"/>
      <c r="BL90" s="95"/>
      <c r="BM90" s="95"/>
      <c r="BN90" s="95"/>
      <c r="BP90" s="95" t="s">
        <v>34</v>
      </c>
      <c r="BQ90" s="95" t="s">
        <v>34</v>
      </c>
      <c r="BR90" s="95"/>
      <c r="BS90" s="95"/>
      <c r="BT90" s="95"/>
      <c r="BU90" s="95"/>
      <c r="BV90" s="95" t="s">
        <v>34</v>
      </c>
      <c r="BW90" s="95" t="s">
        <v>34</v>
      </c>
      <c r="BX90" s="95" t="s">
        <v>34</v>
      </c>
      <c r="BY90" s="95" t="s">
        <v>34</v>
      </c>
      <c r="BZ90" s="95" t="s">
        <v>34</v>
      </c>
      <c r="CA90" s="95" t="s">
        <v>34</v>
      </c>
      <c r="CB90" s="95" t="s">
        <v>34</v>
      </c>
      <c r="CC90" s="95" t="s">
        <v>34</v>
      </c>
      <c r="CD90" s="95" t="s">
        <v>34</v>
      </c>
      <c r="CE90" s="95" t="s">
        <v>34</v>
      </c>
      <c r="CF90" s="95" t="s">
        <v>34</v>
      </c>
      <c r="CG90" s="95" t="s">
        <v>34</v>
      </c>
      <c r="CH90" s="95"/>
      <c r="CI90" s="95"/>
      <c r="CJ90" s="95"/>
      <c r="CK90" s="95"/>
      <c r="CL90" s="95"/>
      <c r="CM90" s="95"/>
      <c r="CN90" s="95"/>
      <c r="CO90" s="95"/>
      <c r="CP90" s="95"/>
      <c r="CQ90" s="95"/>
      <c r="CR90" s="95"/>
      <c r="CS90" s="95"/>
      <c r="CT90" s="95"/>
      <c r="CU90" s="95"/>
      <c r="CV90" s="95"/>
      <c r="CW90" s="95"/>
      <c r="CX90" s="95"/>
      <c r="CY90" s="95"/>
      <c r="CZ90" s="95"/>
      <c r="DA90" s="95"/>
      <c r="DB90" s="95"/>
      <c r="DC90" s="95"/>
    </row>
    <row r="91" spans="1:107" ht="25.5" x14ac:dyDescent="0.2">
      <c r="A91" s="1">
        <f t="shared" si="1"/>
        <v>90</v>
      </c>
      <c r="B91" t="s">
        <v>4775</v>
      </c>
      <c r="C91" s="1">
        <v>0</v>
      </c>
      <c r="E91" s="95">
        <v>0</v>
      </c>
      <c r="F91" s="95">
        <v>0</v>
      </c>
      <c r="G91" s="95" t="s">
        <v>4903</v>
      </c>
      <c r="H91" s="95">
        <v>0</v>
      </c>
      <c r="I91" s="95">
        <v>0</v>
      </c>
      <c r="J91" s="95">
        <v>0</v>
      </c>
      <c r="K91" s="95">
        <v>0</v>
      </c>
      <c r="L91" s="95">
        <v>0</v>
      </c>
      <c r="M91" s="95">
        <v>0</v>
      </c>
      <c r="N91" s="95" t="s">
        <v>3574</v>
      </c>
      <c r="O91" s="95">
        <v>0</v>
      </c>
      <c r="P91" s="95" t="s">
        <v>5076</v>
      </c>
      <c r="S91" s="95"/>
      <c r="T91" s="95"/>
      <c r="U91" s="95">
        <v>0</v>
      </c>
      <c r="V91" s="95">
        <v>0</v>
      </c>
      <c r="W91" s="95"/>
      <c r="Z91" s="95">
        <v>0</v>
      </c>
      <c r="AA91" s="95">
        <v>0</v>
      </c>
      <c r="AB91" s="95">
        <v>0</v>
      </c>
      <c r="AC91" s="95">
        <v>0</v>
      </c>
      <c r="AD91" s="95">
        <v>0</v>
      </c>
      <c r="AE91" s="95"/>
      <c r="AF91" s="95"/>
      <c r="AI91" s="95"/>
      <c r="AJ91" s="95"/>
      <c r="AK91" s="95"/>
      <c r="AL91" s="95"/>
      <c r="AM91" s="95" t="s">
        <v>5244</v>
      </c>
      <c r="AN91" s="95"/>
      <c r="AO91" s="95"/>
      <c r="AQ91" s="95"/>
      <c r="AR91" s="95"/>
      <c r="AS91" s="185" t="s">
        <v>5180</v>
      </c>
      <c r="AU91" s="95"/>
      <c r="AV91" s="95"/>
      <c r="AW91" s="95"/>
      <c r="AX91" s="95">
        <v>0</v>
      </c>
      <c r="AY91" s="95"/>
      <c r="AZ91" s="95"/>
      <c r="BA91" s="95"/>
      <c r="BB91" s="95"/>
      <c r="BC91" s="95"/>
      <c r="BD91" s="95"/>
      <c r="BE91" s="95"/>
      <c r="BF91" s="95"/>
      <c r="BG91" s="95"/>
      <c r="BH91" s="95"/>
      <c r="BJ91" s="95"/>
      <c r="BK91" s="95"/>
      <c r="BL91" s="95"/>
      <c r="BM91" s="95"/>
      <c r="BN91" s="95"/>
      <c r="BP91" s="95">
        <v>0</v>
      </c>
      <c r="BQ91" s="95">
        <v>0</v>
      </c>
      <c r="BR91" s="95"/>
      <c r="BS91" s="95"/>
      <c r="BT91" s="95"/>
      <c r="BU91" s="95"/>
      <c r="BV91" s="95">
        <v>0</v>
      </c>
      <c r="BW91" s="95">
        <v>0</v>
      </c>
      <c r="BX91" s="95">
        <v>0</v>
      </c>
      <c r="BY91" s="95">
        <v>0</v>
      </c>
      <c r="BZ91" s="95">
        <v>0</v>
      </c>
      <c r="CA91" s="95">
        <v>0</v>
      </c>
      <c r="CB91" s="95">
        <v>0</v>
      </c>
      <c r="CC91" s="95">
        <v>0</v>
      </c>
      <c r="CD91" s="95">
        <v>0</v>
      </c>
      <c r="CE91" s="95">
        <v>0</v>
      </c>
      <c r="CF91" s="95">
        <v>0</v>
      </c>
      <c r="CG91" s="95">
        <v>0</v>
      </c>
      <c r="CH91" s="95"/>
      <c r="CI91" s="95"/>
      <c r="CJ91" s="95"/>
      <c r="CK91" s="95"/>
      <c r="CL91" s="95"/>
      <c r="CM91" s="95"/>
      <c r="CN91" s="95"/>
      <c r="CO91" s="95"/>
      <c r="CP91" s="95"/>
      <c r="CQ91" s="95"/>
      <c r="CR91" s="95"/>
      <c r="CS91" s="95"/>
      <c r="CT91" s="95"/>
      <c r="CU91" s="95"/>
      <c r="CV91" s="95"/>
      <c r="CW91" s="95"/>
      <c r="CX91" s="95"/>
      <c r="CY91" s="95"/>
      <c r="CZ91" s="95"/>
      <c r="DA91" s="95"/>
      <c r="DB91" s="95"/>
      <c r="DC91" s="95"/>
    </row>
    <row r="92" spans="1:107" x14ac:dyDescent="0.2">
      <c r="A92" s="1">
        <f t="shared" si="1"/>
        <v>91</v>
      </c>
      <c r="B92" t="s">
        <v>4776</v>
      </c>
      <c r="C92" s="1">
        <v>0</v>
      </c>
      <c r="E92" s="94">
        <v>0</v>
      </c>
      <c r="F92" s="94">
        <v>0</v>
      </c>
      <c r="G92" s="94">
        <v>15</v>
      </c>
      <c r="H92" s="94">
        <v>0</v>
      </c>
      <c r="I92" s="94">
        <v>0</v>
      </c>
      <c r="J92" s="94">
        <v>0</v>
      </c>
      <c r="K92" s="94">
        <v>0</v>
      </c>
      <c r="L92" s="94">
        <v>0</v>
      </c>
      <c r="M92" s="94">
        <v>0</v>
      </c>
      <c r="N92" s="94">
        <v>9</v>
      </c>
      <c r="O92" s="94">
        <v>0</v>
      </c>
      <c r="P92" s="94">
        <v>17</v>
      </c>
      <c r="S92" s="94"/>
      <c r="T92" s="94"/>
      <c r="U92" s="94">
        <v>0</v>
      </c>
      <c r="V92" s="94">
        <v>0</v>
      </c>
      <c r="W92" s="94"/>
      <c r="Z92" s="94">
        <v>0</v>
      </c>
      <c r="AA92" s="94">
        <v>0</v>
      </c>
      <c r="AB92" s="94">
        <v>0</v>
      </c>
      <c r="AC92" s="94">
        <v>0</v>
      </c>
      <c r="AD92" s="94">
        <v>0</v>
      </c>
      <c r="AE92" s="94"/>
      <c r="AF92" s="94"/>
      <c r="AI92" s="94"/>
      <c r="AJ92" s="94"/>
      <c r="AK92" s="94"/>
      <c r="AL92" s="94"/>
      <c r="AM92" s="94">
        <v>6</v>
      </c>
      <c r="AN92" s="94"/>
      <c r="AO92" s="94"/>
      <c r="AQ92" s="94"/>
      <c r="AR92" s="94"/>
      <c r="AS92" s="94">
        <v>11</v>
      </c>
      <c r="AU92" s="94"/>
      <c r="AV92" s="94"/>
      <c r="AW92" s="94"/>
      <c r="AX92" s="94">
        <v>0</v>
      </c>
      <c r="AY92" s="94"/>
      <c r="AZ92" s="94"/>
      <c r="BA92" s="94"/>
      <c r="BB92" s="94"/>
      <c r="BC92" s="94"/>
      <c r="BD92" s="94"/>
      <c r="BE92" s="94"/>
      <c r="BF92" s="94"/>
      <c r="BG92" s="94"/>
      <c r="BH92" s="94"/>
      <c r="BJ92" s="94"/>
      <c r="BK92" s="94"/>
      <c r="BL92" s="94"/>
      <c r="BM92" s="94"/>
      <c r="BN92" s="94"/>
      <c r="BP92" s="94">
        <v>0</v>
      </c>
      <c r="BQ92" s="94">
        <v>0</v>
      </c>
      <c r="BR92" s="94"/>
      <c r="BS92" s="94"/>
      <c r="BT92" s="94"/>
      <c r="BU92" s="94"/>
      <c r="BV92" s="94">
        <v>0</v>
      </c>
      <c r="BW92" s="94">
        <v>0</v>
      </c>
      <c r="BX92" s="94">
        <v>0</v>
      </c>
      <c r="BY92" s="94">
        <v>0</v>
      </c>
      <c r="BZ92" s="94">
        <v>0</v>
      </c>
      <c r="CA92" s="94">
        <v>0</v>
      </c>
      <c r="CB92" s="94">
        <v>0</v>
      </c>
      <c r="CC92" s="94">
        <v>0</v>
      </c>
      <c r="CD92" s="94">
        <v>0</v>
      </c>
      <c r="CE92" s="94">
        <v>0</v>
      </c>
      <c r="CF92" s="94">
        <v>0</v>
      </c>
      <c r="CG92" s="94">
        <v>0</v>
      </c>
      <c r="CH92" s="94"/>
      <c r="CI92" s="94"/>
      <c r="CJ92" s="94"/>
      <c r="CK92" s="94"/>
      <c r="CL92" s="94"/>
      <c r="CM92" s="94"/>
      <c r="CN92" s="94"/>
      <c r="CO92" s="94"/>
      <c r="CP92" s="94"/>
      <c r="CQ92" s="94"/>
      <c r="CR92" s="94"/>
      <c r="CS92" s="94"/>
      <c r="CT92" s="94"/>
      <c r="CU92" s="94"/>
      <c r="CV92" s="94"/>
      <c r="CW92" s="94"/>
      <c r="CX92" s="94"/>
      <c r="CY92" s="94"/>
      <c r="CZ92" s="94"/>
      <c r="DA92" s="94"/>
      <c r="DB92" s="94"/>
      <c r="DC92" s="94"/>
    </row>
    <row r="93" spans="1:107" x14ac:dyDescent="0.2">
      <c r="A93" s="1">
        <f t="shared" si="1"/>
        <v>92</v>
      </c>
      <c r="B93" t="s">
        <v>4777</v>
      </c>
      <c r="C93" s="1">
        <v>0</v>
      </c>
      <c r="E93" s="94">
        <v>0</v>
      </c>
      <c r="F93" s="94">
        <v>0</v>
      </c>
      <c r="G93" s="94">
        <v>0</v>
      </c>
      <c r="H93" s="94">
        <v>0</v>
      </c>
      <c r="I93" s="94">
        <v>0</v>
      </c>
      <c r="J93" s="94">
        <v>0</v>
      </c>
      <c r="K93" s="94">
        <v>0</v>
      </c>
      <c r="L93" s="94">
        <v>0</v>
      </c>
      <c r="M93" s="94">
        <v>0</v>
      </c>
      <c r="N93" s="94">
        <v>0</v>
      </c>
      <c r="O93" s="94">
        <v>0</v>
      </c>
      <c r="P93" s="94">
        <v>0</v>
      </c>
      <c r="S93" s="94"/>
      <c r="T93" s="94"/>
      <c r="U93" s="94">
        <v>0</v>
      </c>
      <c r="V93" s="94">
        <v>0</v>
      </c>
      <c r="W93" s="94"/>
      <c r="Z93" s="94">
        <v>0</v>
      </c>
      <c r="AA93" s="94">
        <v>0</v>
      </c>
      <c r="AB93" s="94">
        <v>0</v>
      </c>
      <c r="AC93" s="94">
        <v>0</v>
      </c>
      <c r="AD93" s="94">
        <v>0</v>
      </c>
      <c r="AE93" s="94"/>
      <c r="AF93" s="94"/>
      <c r="AI93" s="94"/>
      <c r="AJ93" s="94"/>
      <c r="AK93" s="94"/>
      <c r="AL93" s="94"/>
      <c r="AM93" s="94">
        <v>0</v>
      </c>
      <c r="AN93" s="94"/>
      <c r="AO93" s="94"/>
      <c r="AQ93" s="94"/>
      <c r="AR93" s="94"/>
      <c r="AS93" s="94"/>
      <c r="AU93" s="94"/>
      <c r="AV93" s="94"/>
      <c r="AW93" s="94"/>
      <c r="AX93" s="94">
        <v>0</v>
      </c>
      <c r="AY93" s="94"/>
      <c r="AZ93" s="94"/>
      <c r="BA93" s="94"/>
      <c r="BB93" s="94"/>
      <c r="BC93" s="94"/>
      <c r="BD93" s="94"/>
      <c r="BE93" s="94"/>
      <c r="BF93" s="94"/>
      <c r="BG93" s="94"/>
      <c r="BH93" s="94"/>
      <c r="BJ93" s="94"/>
      <c r="BK93" s="94"/>
      <c r="BL93" s="94"/>
      <c r="BM93" s="94"/>
      <c r="BN93" s="94"/>
      <c r="BP93" s="94">
        <v>0</v>
      </c>
      <c r="BQ93" s="94">
        <v>0</v>
      </c>
      <c r="BR93" s="94"/>
      <c r="BS93" s="94"/>
      <c r="BT93" s="94"/>
      <c r="BU93" s="94"/>
      <c r="BV93" s="94">
        <v>0</v>
      </c>
      <c r="BW93" s="94">
        <v>0</v>
      </c>
      <c r="BX93" s="94">
        <v>0</v>
      </c>
      <c r="BY93" s="94">
        <v>0</v>
      </c>
      <c r="BZ93" s="94">
        <v>0</v>
      </c>
      <c r="CA93" s="94">
        <v>0</v>
      </c>
      <c r="CB93" s="94">
        <v>0</v>
      </c>
      <c r="CC93" s="94">
        <v>0</v>
      </c>
      <c r="CD93" s="94">
        <v>0</v>
      </c>
      <c r="CE93" s="94">
        <v>0</v>
      </c>
      <c r="CF93" s="94">
        <v>0</v>
      </c>
      <c r="CG93" s="94">
        <v>0</v>
      </c>
      <c r="CH93" s="94"/>
      <c r="CI93" s="94"/>
      <c r="CJ93" s="94"/>
      <c r="CK93" s="94"/>
      <c r="CL93" s="94"/>
      <c r="CM93" s="94"/>
      <c r="CN93" s="94"/>
      <c r="CO93" s="94"/>
      <c r="CP93" s="94"/>
      <c r="CQ93" s="94"/>
      <c r="CR93" s="94"/>
      <c r="CS93" s="94"/>
      <c r="CT93" s="94"/>
      <c r="CU93" s="94"/>
      <c r="CV93" s="94"/>
      <c r="CW93" s="94"/>
      <c r="CX93" s="94"/>
      <c r="CY93" s="94"/>
      <c r="CZ93" s="94"/>
      <c r="DA93" s="94"/>
      <c r="DB93" s="94"/>
      <c r="DC93" s="94"/>
    </row>
    <row r="94" spans="1:107" x14ac:dyDescent="0.2">
      <c r="A94" s="1">
        <f t="shared" si="1"/>
        <v>93</v>
      </c>
      <c r="B94" t="s">
        <v>4778</v>
      </c>
      <c r="C94" s="1">
        <v>0</v>
      </c>
      <c r="E94" s="94">
        <v>0</v>
      </c>
      <c r="F94" s="94">
        <v>0</v>
      </c>
      <c r="G94" s="94">
        <v>0</v>
      </c>
      <c r="H94" s="94">
        <v>0</v>
      </c>
      <c r="I94" s="94">
        <v>0</v>
      </c>
      <c r="J94" s="94">
        <v>0</v>
      </c>
      <c r="K94" s="94">
        <v>0</v>
      </c>
      <c r="L94" s="94">
        <v>0</v>
      </c>
      <c r="M94" s="94">
        <v>0</v>
      </c>
      <c r="N94" s="94">
        <v>0</v>
      </c>
      <c r="O94" s="94">
        <v>0</v>
      </c>
      <c r="P94" s="94">
        <v>0</v>
      </c>
      <c r="S94" s="94"/>
      <c r="T94" s="94"/>
      <c r="U94" s="94">
        <v>0</v>
      </c>
      <c r="V94" s="94">
        <v>0</v>
      </c>
      <c r="W94" s="94"/>
      <c r="Z94" s="94">
        <v>0</v>
      </c>
      <c r="AA94" s="94">
        <v>0</v>
      </c>
      <c r="AB94" s="94">
        <v>0</v>
      </c>
      <c r="AC94" s="94">
        <v>0</v>
      </c>
      <c r="AD94" s="94">
        <v>0</v>
      </c>
      <c r="AE94" s="94"/>
      <c r="AF94" s="94"/>
      <c r="AI94" s="94"/>
      <c r="AJ94" s="94"/>
      <c r="AK94" s="94"/>
      <c r="AL94" s="94"/>
      <c r="AM94" s="94">
        <v>0</v>
      </c>
      <c r="AN94" s="94"/>
      <c r="AO94" s="94"/>
      <c r="AQ94" s="94"/>
      <c r="AR94" s="94"/>
      <c r="AS94" s="94"/>
      <c r="AU94" s="94"/>
      <c r="AV94" s="94"/>
      <c r="AW94" s="94"/>
      <c r="AX94" s="94">
        <v>0</v>
      </c>
      <c r="AY94" s="94"/>
      <c r="AZ94" s="94"/>
      <c r="BA94" s="94"/>
      <c r="BB94" s="94"/>
      <c r="BC94" s="94"/>
      <c r="BD94" s="94"/>
      <c r="BE94" s="94"/>
      <c r="BF94" s="94"/>
      <c r="BG94" s="94"/>
      <c r="BH94" s="94"/>
      <c r="BJ94" s="94"/>
      <c r="BK94" s="94"/>
      <c r="BL94" s="94"/>
      <c r="BM94" s="94"/>
      <c r="BN94" s="94"/>
      <c r="BP94" s="94">
        <v>0</v>
      </c>
      <c r="BQ94" s="94">
        <v>0</v>
      </c>
      <c r="BR94" s="94"/>
      <c r="BS94" s="94"/>
      <c r="BT94" s="94"/>
      <c r="BU94" s="94"/>
      <c r="BV94" s="94">
        <v>0</v>
      </c>
      <c r="BW94" s="94">
        <v>0</v>
      </c>
      <c r="BX94" s="94">
        <v>0</v>
      </c>
      <c r="BY94" s="94">
        <v>0</v>
      </c>
      <c r="BZ94" s="94">
        <v>0</v>
      </c>
      <c r="CA94" s="94">
        <v>0</v>
      </c>
      <c r="CB94" s="94">
        <v>0</v>
      </c>
      <c r="CC94" s="94">
        <v>0</v>
      </c>
      <c r="CD94" s="94">
        <v>0</v>
      </c>
      <c r="CE94" s="94">
        <v>0</v>
      </c>
      <c r="CF94" s="94">
        <v>0</v>
      </c>
      <c r="CG94" s="94">
        <v>0</v>
      </c>
      <c r="CH94" s="94"/>
      <c r="CI94" s="94"/>
      <c r="CJ94" s="94"/>
      <c r="CK94" s="94"/>
      <c r="CL94" s="94"/>
      <c r="CM94" s="94"/>
      <c r="CN94" s="94"/>
      <c r="CO94" s="94"/>
      <c r="CP94" s="94"/>
      <c r="CQ94" s="94"/>
      <c r="CR94" s="94"/>
      <c r="CS94" s="94"/>
      <c r="CT94" s="94"/>
      <c r="CU94" s="94"/>
      <c r="CV94" s="94"/>
      <c r="CW94" s="94"/>
      <c r="CX94" s="94"/>
      <c r="CY94" s="94"/>
      <c r="CZ94" s="94"/>
      <c r="DA94" s="94"/>
      <c r="DB94" s="94"/>
      <c r="DC94" s="94"/>
    </row>
    <row r="95" spans="1:107" x14ac:dyDescent="0.2">
      <c r="A95" s="1">
        <f t="shared" si="1"/>
        <v>94</v>
      </c>
      <c r="B95" t="s">
        <v>4779</v>
      </c>
      <c r="C95" s="1">
        <v>0</v>
      </c>
      <c r="E95" s="94">
        <v>0</v>
      </c>
      <c r="F95" s="94">
        <v>0</v>
      </c>
      <c r="G95" s="94" t="s">
        <v>4909</v>
      </c>
      <c r="H95" s="94">
        <v>0</v>
      </c>
      <c r="I95" s="94">
        <v>0</v>
      </c>
      <c r="J95" s="94">
        <v>0</v>
      </c>
      <c r="K95" s="94">
        <v>0</v>
      </c>
      <c r="L95" s="94">
        <v>0</v>
      </c>
      <c r="M95" s="94">
        <v>0</v>
      </c>
      <c r="N95" s="94" t="s">
        <v>4897</v>
      </c>
      <c r="O95" s="94">
        <v>0</v>
      </c>
      <c r="P95" s="94" t="s">
        <v>4865</v>
      </c>
      <c r="S95" s="94"/>
      <c r="T95" s="94"/>
      <c r="U95" s="94">
        <v>0</v>
      </c>
      <c r="V95" s="94">
        <v>0</v>
      </c>
      <c r="W95" s="94"/>
      <c r="Z95" s="94">
        <v>0</v>
      </c>
      <c r="AA95" s="94">
        <v>0</v>
      </c>
      <c r="AB95" s="94">
        <v>0</v>
      </c>
      <c r="AC95" s="94">
        <v>0</v>
      </c>
      <c r="AD95" s="94">
        <v>0</v>
      </c>
      <c r="AE95" s="94"/>
      <c r="AF95" s="94"/>
      <c r="AI95" s="94"/>
      <c r="AJ95" s="94"/>
      <c r="AK95" s="94"/>
      <c r="AL95" s="94"/>
      <c r="AM95" s="184" t="s">
        <v>5248</v>
      </c>
      <c r="AN95" s="184"/>
      <c r="AO95" s="94"/>
      <c r="AQ95" s="94"/>
      <c r="AR95" s="94"/>
      <c r="AS95" s="184" t="s">
        <v>4908</v>
      </c>
      <c r="AU95" s="94"/>
      <c r="AV95" s="94"/>
      <c r="AW95" s="94"/>
      <c r="AX95" s="94">
        <v>0</v>
      </c>
      <c r="AY95" s="94"/>
      <c r="AZ95" s="94"/>
      <c r="BA95" s="94"/>
      <c r="BB95" s="94"/>
      <c r="BC95" s="94"/>
      <c r="BD95" s="94"/>
      <c r="BE95" s="94"/>
      <c r="BF95" s="94"/>
      <c r="BG95" s="94"/>
      <c r="BH95" s="94"/>
      <c r="BJ95" s="94"/>
      <c r="BK95" s="94"/>
      <c r="BL95" s="94"/>
      <c r="BM95" s="94"/>
      <c r="BN95" s="94"/>
      <c r="BP95" s="94">
        <v>0</v>
      </c>
      <c r="BQ95" s="94">
        <v>0</v>
      </c>
      <c r="BR95" s="94"/>
      <c r="BS95" s="94"/>
      <c r="BT95" s="94"/>
      <c r="BU95" s="94"/>
      <c r="BV95" s="94">
        <v>0</v>
      </c>
      <c r="BW95" s="94">
        <v>0</v>
      </c>
      <c r="BX95" s="94">
        <v>0</v>
      </c>
      <c r="BY95" s="94">
        <v>0</v>
      </c>
      <c r="BZ95" s="94">
        <v>0</v>
      </c>
      <c r="CA95" s="94">
        <v>0</v>
      </c>
      <c r="CB95" s="94">
        <v>0</v>
      </c>
      <c r="CC95" s="94">
        <v>0</v>
      </c>
      <c r="CD95" s="94">
        <v>0</v>
      </c>
      <c r="CE95" s="94">
        <v>0</v>
      </c>
      <c r="CF95" s="94">
        <v>0</v>
      </c>
      <c r="CG95" s="94">
        <v>0</v>
      </c>
      <c r="CH95" s="94"/>
      <c r="CI95" s="94"/>
      <c r="CJ95" s="94"/>
      <c r="CK95" s="94"/>
      <c r="CL95" s="94"/>
      <c r="CM95" s="94"/>
      <c r="CN95" s="94"/>
      <c r="CO95" s="94"/>
      <c r="CP95" s="94"/>
      <c r="CQ95" s="94"/>
      <c r="CR95" s="94"/>
      <c r="CS95" s="94"/>
      <c r="CT95" s="94"/>
      <c r="CU95" s="94"/>
      <c r="CV95" s="94"/>
      <c r="CW95" s="94"/>
      <c r="CX95" s="94"/>
      <c r="CY95" s="94"/>
      <c r="CZ95" s="94"/>
      <c r="DA95" s="94"/>
      <c r="DB95" s="94"/>
      <c r="DC95" s="94"/>
    </row>
    <row r="96" spans="1:107" x14ac:dyDescent="0.2">
      <c r="A96" s="1">
        <f t="shared" si="1"/>
        <v>95</v>
      </c>
      <c r="B96" t="s">
        <v>4780</v>
      </c>
      <c r="C96" s="1">
        <v>0</v>
      </c>
      <c r="E96" s="95">
        <v>0</v>
      </c>
      <c r="F96" s="95">
        <v>0</v>
      </c>
      <c r="G96" s="95">
        <v>11</v>
      </c>
      <c r="H96" s="95">
        <v>0</v>
      </c>
      <c r="I96" s="95">
        <v>0</v>
      </c>
      <c r="J96" s="95">
        <v>0</v>
      </c>
      <c r="K96" s="95">
        <v>0</v>
      </c>
      <c r="L96" s="95">
        <v>0</v>
      </c>
      <c r="M96" s="95">
        <v>0</v>
      </c>
      <c r="N96" s="95">
        <v>5</v>
      </c>
      <c r="O96" s="95">
        <v>0</v>
      </c>
      <c r="P96" s="95">
        <v>14</v>
      </c>
      <c r="S96" s="95"/>
      <c r="T96" s="95"/>
      <c r="U96" s="95">
        <v>0</v>
      </c>
      <c r="V96" s="95">
        <v>0</v>
      </c>
      <c r="W96" s="95"/>
      <c r="Z96" s="95">
        <v>0</v>
      </c>
      <c r="AA96" s="95">
        <v>0</v>
      </c>
      <c r="AB96" s="95">
        <v>0</v>
      </c>
      <c r="AC96" s="95">
        <v>0</v>
      </c>
      <c r="AD96" s="95">
        <v>0</v>
      </c>
      <c r="AE96" s="95"/>
      <c r="AF96" s="95"/>
      <c r="AI96" s="95"/>
      <c r="AJ96" s="95"/>
      <c r="AK96" s="95"/>
      <c r="AL96" s="95"/>
      <c r="AM96" s="95">
        <v>14</v>
      </c>
      <c r="AN96" s="95"/>
      <c r="AO96" s="95"/>
      <c r="AQ96" s="95"/>
      <c r="AR96" s="95"/>
      <c r="AS96" s="95"/>
      <c r="AU96" s="95"/>
      <c r="AV96" s="95"/>
      <c r="AW96" s="95"/>
      <c r="AX96" s="95">
        <v>0</v>
      </c>
      <c r="AY96" s="95"/>
      <c r="AZ96" s="95"/>
      <c r="BA96" s="95"/>
      <c r="BB96" s="95"/>
      <c r="BC96" s="95"/>
      <c r="BD96" s="95"/>
      <c r="BE96" s="95"/>
      <c r="BF96" s="95"/>
      <c r="BG96" s="95"/>
      <c r="BH96" s="95"/>
      <c r="BJ96" s="95"/>
      <c r="BK96" s="95"/>
      <c r="BL96" s="95"/>
      <c r="BM96" s="95"/>
      <c r="BN96" s="95"/>
      <c r="BP96" s="95">
        <v>0</v>
      </c>
      <c r="BQ96" s="95">
        <v>0</v>
      </c>
      <c r="BR96" s="95"/>
      <c r="BS96" s="95"/>
      <c r="BT96" s="95"/>
      <c r="BU96" s="95"/>
      <c r="BV96" s="95">
        <v>0</v>
      </c>
      <c r="BW96" s="95">
        <v>0</v>
      </c>
      <c r="BX96" s="95">
        <v>0</v>
      </c>
      <c r="BY96" s="95">
        <v>0</v>
      </c>
      <c r="BZ96" s="95">
        <v>0</v>
      </c>
      <c r="CA96" s="95">
        <v>0</v>
      </c>
      <c r="CB96" s="95">
        <v>0</v>
      </c>
      <c r="CC96" s="95">
        <v>0</v>
      </c>
      <c r="CD96" s="95">
        <v>0</v>
      </c>
      <c r="CE96" s="95">
        <v>0</v>
      </c>
      <c r="CF96" s="95">
        <v>0</v>
      </c>
      <c r="CG96" s="95">
        <v>0</v>
      </c>
      <c r="CH96" s="95"/>
      <c r="CI96" s="95"/>
      <c r="CJ96" s="95"/>
      <c r="CK96" s="95"/>
      <c r="CL96" s="95"/>
      <c r="CM96" s="95"/>
      <c r="CN96" s="95"/>
      <c r="CO96" s="95"/>
      <c r="CP96" s="95"/>
      <c r="CQ96" s="95"/>
      <c r="CR96" s="95"/>
      <c r="CS96" s="95"/>
      <c r="CT96" s="95"/>
      <c r="CU96" s="95"/>
      <c r="CV96" s="95"/>
      <c r="CW96" s="95"/>
      <c r="CX96" s="95"/>
      <c r="CY96" s="95"/>
      <c r="CZ96" s="95"/>
      <c r="DA96" s="95"/>
      <c r="DB96" s="95"/>
      <c r="DC96" s="95"/>
    </row>
    <row r="97" spans="1:107" ht="25.5" x14ac:dyDescent="0.2">
      <c r="A97" s="1">
        <f t="shared" si="1"/>
        <v>96</v>
      </c>
      <c r="B97" t="s">
        <v>4781</v>
      </c>
      <c r="C97" s="1">
        <v>0</v>
      </c>
      <c r="E97" s="95">
        <v>0</v>
      </c>
      <c r="F97" s="95">
        <v>0</v>
      </c>
      <c r="G97" s="95" t="s">
        <v>4910</v>
      </c>
      <c r="H97" s="95">
        <v>0</v>
      </c>
      <c r="I97" s="95">
        <v>0</v>
      </c>
      <c r="J97" s="95">
        <v>0</v>
      </c>
      <c r="K97" s="95">
        <v>0</v>
      </c>
      <c r="L97" s="95">
        <v>0</v>
      </c>
      <c r="M97" s="95">
        <v>0</v>
      </c>
      <c r="N97" s="95">
        <v>0</v>
      </c>
      <c r="O97" s="95">
        <v>0</v>
      </c>
      <c r="P97" s="95" t="s">
        <v>5077</v>
      </c>
      <c r="S97" s="95"/>
      <c r="T97" s="95"/>
      <c r="U97" s="95">
        <v>0</v>
      </c>
      <c r="V97" s="95">
        <v>0</v>
      </c>
      <c r="W97" s="95"/>
      <c r="Z97" s="95">
        <v>0</v>
      </c>
      <c r="AA97" s="95">
        <v>0</v>
      </c>
      <c r="AB97" s="95">
        <v>0</v>
      </c>
      <c r="AC97" s="95">
        <v>0</v>
      </c>
      <c r="AD97" s="95">
        <v>0</v>
      </c>
      <c r="AE97" s="95"/>
      <c r="AF97" s="95"/>
      <c r="AI97" s="95"/>
      <c r="AJ97" s="95"/>
      <c r="AK97" s="95"/>
      <c r="AL97" s="95"/>
      <c r="AM97" s="95" t="s">
        <v>5245</v>
      </c>
      <c r="AN97" s="95"/>
      <c r="AO97" s="95"/>
      <c r="AQ97" s="95"/>
      <c r="AR97" s="95"/>
      <c r="AS97" s="95"/>
      <c r="AU97" s="95"/>
      <c r="AV97" s="95"/>
      <c r="AW97" s="95"/>
      <c r="AX97" s="95">
        <v>0</v>
      </c>
      <c r="AY97" s="95"/>
      <c r="AZ97" s="95"/>
      <c r="BA97" s="95"/>
      <c r="BB97" s="95"/>
      <c r="BC97" s="95"/>
      <c r="BD97" s="95"/>
      <c r="BE97" s="95"/>
      <c r="BF97" s="95"/>
      <c r="BG97" s="95"/>
      <c r="BH97" s="95"/>
      <c r="BJ97" s="95"/>
      <c r="BK97" s="95"/>
      <c r="BL97" s="95"/>
      <c r="BM97" s="95"/>
      <c r="BN97" s="95"/>
      <c r="BP97" s="95">
        <v>0</v>
      </c>
      <c r="BQ97" s="95">
        <v>0</v>
      </c>
      <c r="BR97" s="95"/>
      <c r="BS97" s="95"/>
      <c r="BT97" s="95"/>
      <c r="BU97" s="95"/>
      <c r="BV97" s="95">
        <v>0</v>
      </c>
      <c r="BW97" s="95">
        <v>0</v>
      </c>
      <c r="BX97" s="95">
        <v>0</v>
      </c>
      <c r="BY97" s="95">
        <v>0</v>
      </c>
      <c r="BZ97" s="95">
        <v>0</v>
      </c>
      <c r="CA97" s="95">
        <v>0</v>
      </c>
      <c r="CB97" s="95">
        <v>0</v>
      </c>
      <c r="CC97" s="95">
        <v>0</v>
      </c>
      <c r="CD97" s="95">
        <v>0</v>
      </c>
      <c r="CE97" s="95">
        <v>0</v>
      </c>
      <c r="CF97" s="95">
        <v>0</v>
      </c>
      <c r="CG97" s="95">
        <v>0</v>
      </c>
      <c r="CH97" s="95"/>
      <c r="CI97" s="95"/>
      <c r="CJ97" s="95"/>
      <c r="CK97" s="95"/>
      <c r="CL97" s="95"/>
      <c r="CM97" s="95"/>
      <c r="CN97" s="95"/>
      <c r="CO97" s="95"/>
      <c r="CP97" s="95"/>
      <c r="CQ97" s="95"/>
      <c r="CR97" s="95"/>
      <c r="CS97" s="95"/>
      <c r="CT97" s="95"/>
      <c r="CU97" s="95"/>
      <c r="CV97" s="95"/>
      <c r="CW97" s="95"/>
      <c r="CX97" s="95"/>
      <c r="CY97" s="95"/>
      <c r="CZ97" s="95"/>
      <c r="DA97" s="95"/>
      <c r="DB97" s="95"/>
      <c r="DC97" s="95"/>
    </row>
    <row r="98" spans="1:107" x14ac:dyDescent="0.2">
      <c r="A98" s="1">
        <f t="shared" si="1"/>
        <v>97</v>
      </c>
      <c r="B98" t="s">
        <v>4782</v>
      </c>
      <c r="C98" s="1">
        <v>0</v>
      </c>
      <c r="E98" s="94">
        <v>0</v>
      </c>
      <c r="F98" s="94">
        <v>0</v>
      </c>
      <c r="G98" s="94">
        <v>10</v>
      </c>
      <c r="H98" s="94">
        <v>0</v>
      </c>
      <c r="I98" s="94">
        <v>0</v>
      </c>
      <c r="J98" s="94">
        <v>0</v>
      </c>
      <c r="K98" s="94">
        <v>0</v>
      </c>
      <c r="L98" s="94">
        <v>0</v>
      </c>
      <c r="M98" s="94">
        <v>0</v>
      </c>
      <c r="N98" s="94">
        <v>0</v>
      </c>
      <c r="O98" s="94">
        <v>0</v>
      </c>
      <c r="P98" s="94">
        <v>14</v>
      </c>
      <c r="S98" s="94"/>
      <c r="T98" s="94"/>
      <c r="U98" s="94">
        <v>0</v>
      </c>
      <c r="V98" s="94">
        <v>0</v>
      </c>
      <c r="W98" s="94"/>
      <c r="Z98" s="94">
        <v>0</v>
      </c>
      <c r="AA98" s="94">
        <v>0</v>
      </c>
      <c r="AB98" s="94">
        <v>0</v>
      </c>
      <c r="AC98" s="94">
        <v>0</v>
      </c>
      <c r="AD98" s="94">
        <v>0</v>
      </c>
      <c r="AE98" s="94"/>
      <c r="AF98" s="94"/>
      <c r="AI98" s="94"/>
      <c r="AJ98" s="94"/>
      <c r="AK98" s="94"/>
      <c r="AL98" s="94"/>
      <c r="AM98" s="94">
        <v>7</v>
      </c>
      <c r="AN98" s="94"/>
      <c r="AO98" s="94"/>
      <c r="AQ98" s="94"/>
      <c r="AR98" s="94"/>
      <c r="AS98" s="94"/>
      <c r="AU98" s="94"/>
      <c r="AV98" s="94"/>
      <c r="AW98" s="94"/>
      <c r="AX98" s="94">
        <v>0</v>
      </c>
      <c r="AY98" s="94"/>
      <c r="AZ98" s="94"/>
      <c r="BA98" s="94"/>
      <c r="BB98" s="94"/>
      <c r="BC98" s="94"/>
      <c r="BD98" s="94"/>
      <c r="BE98" s="94"/>
      <c r="BF98" s="94"/>
      <c r="BG98" s="94"/>
      <c r="BH98" s="94"/>
      <c r="BJ98" s="94"/>
      <c r="BK98" s="94"/>
      <c r="BL98" s="94"/>
      <c r="BM98" s="94"/>
      <c r="BN98" s="94"/>
      <c r="BP98" s="94">
        <v>0</v>
      </c>
      <c r="BQ98" s="94">
        <v>0</v>
      </c>
      <c r="BR98" s="94"/>
      <c r="BS98" s="94"/>
      <c r="BT98" s="94"/>
      <c r="BU98" s="94"/>
      <c r="BV98" s="94">
        <v>0</v>
      </c>
      <c r="BW98" s="94">
        <v>0</v>
      </c>
      <c r="BX98" s="94">
        <v>0</v>
      </c>
      <c r="BY98" s="94">
        <v>0</v>
      </c>
      <c r="BZ98" s="94">
        <v>0</v>
      </c>
      <c r="CA98" s="94">
        <v>0</v>
      </c>
      <c r="CB98" s="94">
        <v>0</v>
      </c>
      <c r="CC98" s="94">
        <v>0</v>
      </c>
      <c r="CD98" s="94">
        <v>0</v>
      </c>
      <c r="CE98" s="94">
        <v>0</v>
      </c>
      <c r="CF98" s="94">
        <v>0</v>
      </c>
      <c r="CG98" s="94">
        <v>0</v>
      </c>
      <c r="CH98" s="94"/>
      <c r="CI98" s="94"/>
      <c r="CJ98" s="94"/>
      <c r="CK98" s="94"/>
      <c r="CL98" s="94"/>
      <c r="CM98" s="94"/>
      <c r="CN98" s="94"/>
      <c r="CO98" s="94"/>
      <c r="CP98" s="94"/>
      <c r="CQ98" s="94"/>
      <c r="CR98" s="94"/>
      <c r="CS98" s="94"/>
      <c r="CT98" s="94"/>
      <c r="CU98" s="94"/>
      <c r="CV98" s="94"/>
      <c r="CW98" s="94"/>
      <c r="CX98" s="94"/>
      <c r="CY98" s="94"/>
      <c r="CZ98" s="94"/>
      <c r="DA98" s="94"/>
      <c r="DB98" s="94"/>
      <c r="DC98" s="94"/>
    </row>
    <row r="99" spans="1:107" x14ac:dyDescent="0.2">
      <c r="A99" s="1">
        <f t="shared" si="1"/>
        <v>98</v>
      </c>
      <c r="B99" t="s">
        <v>4783</v>
      </c>
      <c r="C99" s="1">
        <v>0</v>
      </c>
      <c r="E99" s="94">
        <v>0</v>
      </c>
      <c r="F99" s="94">
        <v>0</v>
      </c>
      <c r="G99" s="94">
        <v>0</v>
      </c>
      <c r="H99" s="94">
        <v>0</v>
      </c>
      <c r="I99" s="94">
        <v>0</v>
      </c>
      <c r="J99" s="94">
        <v>0</v>
      </c>
      <c r="K99" s="94">
        <v>0</v>
      </c>
      <c r="L99" s="94">
        <v>0</v>
      </c>
      <c r="M99" s="94">
        <v>0</v>
      </c>
      <c r="N99" s="94">
        <v>0</v>
      </c>
      <c r="O99" s="94">
        <v>0</v>
      </c>
      <c r="P99" s="94">
        <v>0</v>
      </c>
      <c r="S99" s="94"/>
      <c r="T99" s="94"/>
      <c r="U99" s="94">
        <v>0</v>
      </c>
      <c r="V99" s="94">
        <v>0</v>
      </c>
      <c r="W99" s="94"/>
      <c r="Z99" s="94">
        <v>0</v>
      </c>
      <c r="AA99" s="94">
        <v>0</v>
      </c>
      <c r="AB99" s="94">
        <v>0</v>
      </c>
      <c r="AC99" s="94">
        <v>0</v>
      </c>
      <c r="AD99" s="94">
        <v>0</v>
      </c>
      <c r="AE99" s="94"/>
      <c r="AF99" s="94"/>
      <c r="AI99" s="94"/>
      <c r="AJ99" s="94"/>
      <c r="AK99" s="94"/>
      <c r="AL99" s="94"/>
      <c r="AM99" s="94">
        <v>0</v>
      </c>
      <c r="AN99" s="94"/>
      <c r="AO99" s="94"/>
      <c r="AQ99" s="94"/>
      <c r="AR99" s="94"/>
      <c r="AS99" s="94"/>
      <c r="AU99" s="94"/>
      <c r="AV99" s="94"/>
      <c r="AW99" s="94"/>
      <c r="AX99" s="94">
        <v>0</v>
      </c>
      <c r="AY99" s="94"/>
      <c r="AZ99" s="94"/>
      <c r="BA99" s="94"/>
      <c r="BB99" s="94"/>
      <c r="BC99" s="94"/>
      <c r="BD99" s="94"/>
      <c r="BE99" s="94"/>
      <c r="BF99" s="94"/>
      <c r="BG99" s="94"/>
      <c r="BH99" s="94"/>
      <c r="BJ99" s="94"/>
      <c r="BK99" s="94"/>
      <c r="BL99" s="94"/>
      <c r="BM99" s="94"/>
      <c r="BN99" s="94"/>
      <c r="BP99" s="94">
        <v>0</v>
      </c>
      <c r="BQ99" s="94">
        <v>0</v>
      </c>
      <c r="BR99" s="94"/>
      <c r="BS99" s="94"/>
      <c r="BT99" s="94"/>
      <c r="BU99" s="94"/>
      <c r="BV99" s="94">
        <v>0</v>
      </c>
      <c r="BW99" s="94">
        <v>0</v>
      </c>
      <c r="BX99" s="94">
        <v>0</v>
      </c>
      <c r="BY99" s="94">
        <v>0</v>
      </c>
      <c r="BZ99" s="94">
        <v>0</v>
      </c>
      <c r="CA99" s="94">
        <v>0</v>
      </c>
      <c r="CB99" s="94">
        <v>0</v>
      </c>
      <c r="CC99" s="94">
        <v>0</v>
      </c>
      <c r="CD99" s="94">
        <v>0</v>
      </c>
      <c r="CE99" s="94">
        <v>0</v>
      </c>
      <c r="CF99" s="94">
        <v>0</v>
      </c>
      <c r="CG99" s="94">
        <v>0</v>
      </c>
      <c r="CH99" s="94"/>
      <c r="CI99" s="94"/>
      <c r="CJ99" s="94"/>
      <c r="CK99" s="94"/>
      <c r="CL99" s="94"/>
      <c r="CM99" s="94"/>
      <c r="CN99" s="94"/>
      <c r="CO99" s="94"/>
      <c r="CP99" s="94"/>
      <c r="CQ99" s="94"/>
      <c r="CR99" s="94"/>
      <c r="CS99" s="94"/>
      <c r="CT99" s="94"/>
      <c r="CU99" s="94"/>
      <c r="CV99" s="94"/>
      <c r="CW99" s="94"/>
      <c r="CX99" s="94"/>
      <c r="CY99" s="94"/>
      <c r="CZ99" s="94"/>
      <c r="DA99" s="94"/>
      <c r="DB99" s="94"/>
      <c r="DC99" s="94"/>
    </row>
    <row r="100" spans="1:107" x14ac:dyDescent="0.2">
      <c r="A100" s="1">
        <f t="shared" si="1"/>
        <v>99</v>
      </c>
      <c r="B100" t="s">
        <v>4784</v>
      </c>
      <c r="C100" s="1">
        <v>0</v>
      </c>
      <c r="E100" s="94">
        <v>0</v>
      </c>
      <c r="F100" s="94">
        <v>0</v>
      </c>
      <c r="G100" s="94">
        <v>0</v>
      </c>
      <c r="H100" s="94">
        <v>0</v>
      </c>
      <c r="I100" s="94">
        <v>0</v>
      </c>
      <c r="J100" s="94">
        <v>0</v>
      </c>
      <c r="K100" s="94">
        <v>0</v>
      </c>
      <c r="L100" s="94">
        <v>0</v>
      </c>
      <c r="M100" s="94">
        <v>0</v>
      </c>
      <c r="N100" s="94">
        <v>0</v>
      </c>
      <c r="O100" s="94">
        <v>0</v>
      </c>
      <c r="P100" s="94">
        <v>0</v>
      </c>
      <c r="S100" s="94"/>
      <c r="T100" s="94"/>
      <c r="U100" s="94">
        <v>0</v>
      </c>
      <c r="V100" s="94">
        <v>0</v>
      </c>
      <c r="W100" s="94"/>
      <c r="Z100" s="94">
        <v>0</v>
      </c>
      <c r="AA100" s="94">
        <v>0</v>
      </c>
      <c r="AB100" s="94">
        <v>0</v>
      </c>
      <c r="AC100" s="94">
        <v>0</v>
      </c>
      <c r="AD100" s="94">
        <v>0</v>
      </c>
      <c r="AE100" s="94"/>
      <c r="AF100" s="94"/>
      <c r="AI100" s="94"/>
      <c r="AJ100" s="94"/>
      <c r="AK100" s="94"/>
      <c r="AL100" s="94"/>
      <c r="AM100" s="94">
        <v>0</v>
      </c>
      <c r="AN100" s="94"/>
      <c r="AO100" s="94"/>
      <c r="AQ100" s="94"/>
      <c r="AR100" s="94"/>
      <c r="AS100" s="94"/>
      <c r="AU100" s="94"/>
      <c r="AV100" s="94"/>
      <c r="AW100" s="94"/>
      <c r="AX100" s="94">
        <v>0</v>
      </c>
      <c r="AY100" s="94"/>
      <c r="AZ100" s="94"/>
      <c r="BA100" s="94"/>
      <c r="BB100" s="94"/>
      <c r="BC100" s="94"/>
      <c r="BD100" s="94"/>
      <c r="BE100" s="94"/>
      <c r="BF100" s="94"/>
      <c r="BG100" s="94"/>
      <c r="BH100" s="94"/>
      <c r="BJ100" s="94"/>
      <c r="BK100" s="94"/>
      <c r="BL100" s="94"/>
      <c r="BM100" s="94"/>
      <c r="BN100" s="94"/>
      <c r="BP100" s="94">
        <v>0</v>
      </c>
      <c r="BQ100" s="94">
        <v>0</v>
      </c>
      <c r="BR100" s="94"/>
      <c r="BS100" s="94"/>
      <c r="BT100" s="94"/>
      <c r="BU100" s="94"/>
      <c r="BV100" s="94">
        <v>0</v>
      </c>
      <c r="BW100" s="94">
        <v>0</v>
      </c>
      <c r="BX100" s="94">
        <v>0</v>
      </c>
      <c r="BY100" s="94">
        <v>0</v>
      </c>
      <c r="BZ100" s="94">
        <v>0</v>
      </c>
      <c r="CA100" s="94">
        <v>0</v>
      </c>
      <c r="CB100" s="94">
        <v>0</v>
      </c>
      <c r="CC100" s="94">
        <v>0</v>
      </c>
      <c r="CD100" s="94">
        <v>0</v>
      </c>
      <c r="CE100" s="94">
        <v>0</v>
      </c>
      <c r="CF100" s="94">
        <v>0</v>
      </c>
      <c r="CG100" s="94">
        <v>0</v>
      </c>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row>
    <row r="101" spans="1:107" x14ac:dyDescent="0.2">
      <c r="A101" s="1">
        <f t="shared" si="1"/>
        <v>100</v>
      </c>
      <c r="B101" t="s">
        <v>4785</v>
      </c>
      <c r="C101" s="1">
        <v>0</v>
      </c>
      <c r="E101" s="94">
        <v>0</v>
      </c>
      <c r="F101" s="94">
        <v>0</v>
      </c>
      <c r="G101" s="94" t="s">
        <v>4909</v>
      </c>
      <c r="H101" s="94">
        <v>0</v>
      </c>
      <c r="I101" s="94">
        <v>0</v>
      </c>
      <c r="J101" s="94">
        <v>0</v>
      </c>
      <c r="K101" s="94">
        <v>0</v>
      </c>
      <c r="L101" s="94">
        <v>0</v>
      </c>
      <c r="M101" s="94">
        <v>0</v>
      </c>
      <c r="N101" s="94">
        <v>0</v>
      </c>
      <c r="O101" s="94">
        <v>0</v>
      </c>
      <c r="P101" s="94" t="s">
        <v>4865</v>
      </c>
      <c r="S101" s="94"/>
      <c r="T101" s="94"/>
      <c r="U101" s="94">
        <v>0</v>
      </c>
      <c r="V101" s="94">
        <v>0</v>
      </c>
      <c r="W101" s="94"/>
      <c r="Z101" s="94">
        <v>0</v>
      </c>
      <c r="AA101" s="94">
        <v>0</v>
      </c>
      <c r="AB101" s="94">
        <v>0</v>
      </c>
      <c r="AC101" s="94">
        <v>0</v>
      </c>
      <c r="AD101" s="94">
        <v>0</v>
      </c>
      <c r="AE101" s="94"/>
      <c r="AF101" s="94"/>
      <c r="AI101" s="94"/>
      <c r="AJ101" s="94"/>
      <c r="AK101" s="94"/>
      <c r="AL101" s="94"/>
      <c r="AM101" s="184" t="s">
        <v>5248</v>
      </c>
      <c r="AN101" s="184"/>
      <c r="AO101" s="94"/>
      <c r="AQ101" s="94"/>
      <c r="AR101" s="94"/>
      <c r="AS101" s="94"/>
      <c r="AU101" s="94"/>
      <c r="AV101" s="94"/>
      <c r="AW101" s="94"/>
      <c r="AX101" s="94">
        <v>0</v>
      </c>
      <c r="AY101" s="94"/>
      <c r="AZ101" s="94"/>
      <c r="BA101" s="94"/>
      <c r="BB101" s="94"/>
      <c r="BC101" s="94"/>
      <c r="BD101" s="94"/>
      <c r="BE101" s="94"/>
      <c r="BF101" s="94"/>
      <c r="BG101" s="94"/>
      <c r="BH101" s="94"/>
      <c r="BJ101" s="94"/>
      <c r="BK101" s="94"/>
      <c r="BL101" s="94"/>
      <c r="BM101" s="94"/>
      <c r="BN101" s="94"/>
      <c r="BP101" s="94">
        <v>0</v>
      </c>
      <c r="BQ101" s="94">
        <v>0</v>
      </c>
      <c r="BR101" s="94"/>
      <c r="BS101" s="94"/>
      <c r="BT101" s="94"/>
      <c r="BU101" s="94"/>
      <c r="BV101" s="94">
        <v>0</v>
      </c>
      <c r="BW101" s="94">
        <v>0</v>
      </c>
      <c r="BX101" s="94">
        <v>0</v>
      </c>
      <c r="BY101" s="94">
        <v>0</v>
      </c>
      <c r="BZ101" s="94">
        <v>0</v>
      </c>
      <c r="CA101" s="94">
        <v>0</v>
      </c>
      <c r="CB101" s="94">
        <v>0</v>
      </c>
      <c r="CC101" s="94">
        <v>0</v>
      </c>
      <c r="CD101" s="94">
        <v>0</v>
      </c>
      <c r="CE101" s="94">
        <v>0</v>
      </c>
      <c r="CF101" s="94">
        <v>0</v>
      </c>
      <c r="CG101" s="94">
        <v>0</v>
      </c>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row>
    <row r="102" spans="1:107" x14ac:dyDescent="0.2">
      <c r="A102" s="1">
        <f t="shared" si="1"/>
        <v>101</v>
      </c>
      <c r="B102" t="s">
        <v>4786</v>
      </c>
      <c r="C102" s="1">
        <v>0</v>
      </c>
      <c r="E102" s="95">
        <v>0</v>
      </c>
      <c r="F102" s="95">
        <v>0</v>
      </c>
      <c r="G102" s="95">
        <v>11</v>
      </c>
      <c r="H102" s="95">
        <v>0</v>
      </c>
      <c r="I102" s="95">
        <v>0</v>
      </c>
      <c r="J102" s="95">
        <v>0</v>
      </c>
      <c r="K102" s="95">
        <v>0</v>
      </c>
      <c r="L102" s="95">
        <v>0</v>
      </c>
      <c r="M102" s="95">
        <v>0</v>
      </c>
      <c r="N102" s="95">
        <v>0</v>
      </c>
      <c r="O102" s="95">
        <v>0</v>
      </c>
      <c r="P102" s="95">
        <v>12</v>
      </c>
      <c r="S102" s="95"/>
      <c r="T102" s="95"/>
      <c r="U102" s="95">
        <v>0</v>
      </c>
      <c r="V102" s="95">
        <v>0</v>
      </c>
      <c r="W102" s="95"/>
      <c r="Z102" s="95">
        <v>0</v>
      </c>
      <c r="AA102" s="95">
        <v>0</v>
      </c>
      <c r="AB102" s="95">
        <v>0</v>
      </c>
      <c r="AC102" s="95">
        <v>0</v>
      </c>
      <c r="AD102" s="95">
        <v>0</v>
      </c>
      <c r="AE102" s="95"/>
      <c r="AF102" s="95"/>
      <c r="AI102" s="95"/>
      <c r="AJ102" s="95"/>
      <c r="AK102" s="95"/>
      <c r="AL102" s="95"/>
      <c r="AM102" s="95">
        <v>13</v>
      </c>
      <c r="AN102" s="95"/>
      <c r="AO102" s="95"/>
      <c r="AQ102" s="95"/>
      <c r="AR102" s="95"/>
      <c r="AS102" s="95"/>
      <c r="AU102" s="95"/>
      <c r="AV102" s="95"/>
      <c r="AW102" s="95"/>
      <c r="AX102" s="95">
        <v>0</v>
      </c>
      <c r="AY102" s="95"/>
      <c r="AZ102" s="95"/>
      <c r="BA102" s="95"/>
      <c r="BB102" s="95"/>
      <c r="BC102" s="95"/>
      <c r="BD102" s="95"/>
      <c r="BE102" s="95"/>
      <c r="BF102" s="95"/>
      <c r="BG102" s="95"/>
      <c r="BH102" s="95"/>
      <c r="BJ102" s="95"/>
      <c r="BK102" s="95"/>
      <c r="BL102" s="95"/>
      <c r="BM102" s="95"/>
      <c r="BN102" s="95"/>
      <c r="BP102" s="95">
        <v>0</v>
      </c>
      <c r="BQ102" s="95">
        <v>0</v>
      </c>
      <c r="BR102" s="95"/>
      <c r="BS102" s="95"/>
      <c r="BT102" s="95"/>
      <c r="BU102" s="95"/>
      <c r="BV102" s="95">
        <v>0</v>
      </c>
      <c r="BW102" s="95">
        <v>0</v>
      </c>
      <c r="BX102" s="95">
        <v>0</v>
      </c>
      <c r="BY102" s="95">
        <v>0</v>
      </c>
      <c r="BZ102" s="95">
        <v>0</v>
      </c>
      <c r="CA102" s="95">
        <v>0</v>
      </c>
      <c r="CB102" s="95">
        <v>0</v>
      </c>
      <c r="CC102" s="95">
        <v>0</v>
      </c>
      <c r="CD102" s="95">
        <v>0</v>
      </c>
      <c r="CE102" s="95">
        <v>0</v>
      </c>
      <c r="CF102" s="95">
        <v>0</v>
      </c>
      <c r="CG102" s="95">
        <v>0</v>
      </c>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row>
    <row r="103" spans="1:107" ht="25.5" x14ac:dyDescent="0.2">
      <c r="A103" s="1">
        <f t="shared" si="1"/>
        <v>102</v>
      </c>
      <c r="B103" t="s">
        <v>4787</v>
      </c>
      <c r="C103" s="1">
        <v>0</v>
      </c>
      <c r="E103" s="95">
        <v>0</v>
      </c>
      <c r="F103" s="95">
        <v>0</v>
      </c>
      <c r="G103" s="95" t="s">
        <v>4911</v>
      </c>
      <c r="H103" s="95">
        <v>0</v>
      </c>
      <c r="I103" s="95">
        <v>0</v>
      </c>
      <c r="J103" s="95">
        <v>0</v>
      </c>
      <c r="K103" s="95">
        <v>0</v>
      </c>
      <c r="L103" s="95">
        <v>0</v>
      </c>
      <c r="M103" s="95">
        <v>0</v>
      </c>
      <c r="N103" s="95">
        <v>0</v>
      </c>
      <c r="O103" s="95">
        <v>0</v>
      </c>
      <c r="P103" s="95" t="s">
        <v>5078</v>
      </c>
      <c r="S103" s="95"/>
      <c r="T103" s="95"/>
      <c r="U103" s="95">
        <v>0</v>
      </c>
      <c r="V103" s="95">
        <v>0</v>
      </c>
      <c r="W103" s="95"/>
      <c r="Z103" s="95">
        <v>0</v>
      </c>
      <c r="AA103" s="95">
        <v>0</v>
      </c>
      <c r="AB103" s="95">
        <v>0</v>
      </c>
      <c r="AC103" s="95">
        <v>0</v>
      </c>
      <c r="AD103" s="95">
        <v>0</v>
      </c>
      <c r="AE103" s="95"/>
      <c r="AF103" s="95"/>
      <c r="AI103" s="95"/>
      <c r="AJ103" s="95"/>
      <c r="AK103" s="95"/>
      <c r="AL103" s="95"/>
      <c r="AM103" s="95" t="s">
        <v>5246</v>
      </c>
      <c r="AN103" s="95"/>
      <c r="AO103" s="95"/>
      <c r="AQ103" s="95"/>
      <c r="AR103" s="95"/>
      <c r="AS103" s="95"/>
      <c r="AU103" s="95"/>
      <c r="AV103" s="95"/>
      <c r="AW103" s="95"/>
      <c r="AX103" s="95">
        <v>0</v>
      </c>
      <c r="AY103" s="95"/>
      <c r="AZ103" s="95"/>
      <c r="BA103" s="95"/>
      <c r="BB103" s="95"/>
      <c r="BC103" s="95"/>
      <c r="BD103" s="95"/>
      <c r="BE103" s="95"/>
      <c r="BF103" s="95"/>
      <c r="BG103" s="95"/>
      <c r="BH103" s="95"/>
      <c r="BJ103" s="95"/>
      <c r="BK103" s="95"/>
      <c r="BL103" s="95"/>
      <c r="BM103" s="95"/>
      <c r="BN103" s="95"/>
      <c r="BP103" s="95">
        <v>0</v>
      </c>
      <c r="BQ103" s="95">
        <v>0</v>
      </c>
      <c r="BR103" s="95"/>
      <c r="BS103" s="95"/>
      <c r="BT103" s="95"/>
      <c r="BU103" s="95"/>
      <c r="BV103" s="95">
        <v>0</v>
      </c>
      <c r="BW103" s="95">
        <v>0</v>
      </c>
      <c r="BX103" s="95">
        <v>0</v>
      </c>
      <c r="BY103" s="95">
        <v>0</v>
      </c>
      <c r="BZ103" s="95">
        <v>0</v>
      </c>
      <c r="CA103" s="95">
        <v>0</v>
      </c>
      <c r="CB103" s="95">
        <v>0</v>
      </c>
      <c r="CC103" s="95">
        <v>0</v>
      </c>
      <c r="CD103" s="95">
        <v>0</v>
      </c>
      <c r="CE103" s="95">
        <v>0</v>
      </c>
      <c r="CF103" s="95">
        <v>0</v>
      </c>
      <c r="CG103" s="95">
        <v>0</v>
      </c>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row>
    <row r="104" spans="1:107" x14ac:dyDescent="0.2">
      <c r="A104" s="1">
        <f t="shared" si="1"/>
        <v>103</v>
      </c>
      <c r="B104" t="s">
        <v>4788</v>
      </c>
      <c r="C104" s="1">
        <v>0</v>
      </c>
      <c r="E104" s="94">
        <v>0</v>
      </c>
      <c r="F104" s="94">
        <v>0</v>
      </c>
      <c r="G104" s="94">
        <v>14</v>
      </c>
      <c r="H104" s="94">
        <v>0</v>
      </c>
      <c r="I104" s="94">
        <v>0</v>
      </c>
      <c r="J104" s="94">
        <v>0</v>
      </c>
      <c r="K104" s="94">
        <v>0</v>
      </c>
      <c r="L104" s="94">
        <v>0</v>
      </c>
      <c r="M104" s="94">
        <v>0</v>
      </c>
      <c r="N104" s="94">
        <v>0</v>
      </c>
      <c r="O104" s="94">
        <v>0</v>
      </c>
      <c r="P104" s="94">
        <v>15</v>
      </c>
      <c r="S104" s="94"/>
      <c r="T104" s="94"/>
      <c r="U104" s="94">
        <v>0</v>
      </c>
      <c r="V104" s="94">
        <v>0</v>
      </c>
      <c r="W104" s="94"/>
      <c r="Z104" s="94">
        <v>0</v>
      </c>
      <c r="AA104" s="94">
        <v>0</v>
      </c>
      <c r="AB104" s="94">
        <v>0</v>
      </c>
      <c r="AC104" s="94">
        <v>0</v>
      </c>
      <c r="AD104" s="94">
        <v>0</v>
      </c>
      <c r="AE104" s="94"/>
      <c r="AF104" s="94"/>
      <c r="AI104" s="94"/>
      <c r="AJ104" s="94"/>
      <c r="AK104" s="94"/>
      <c r="AL104" s="94"/>
      <c r="AM104" s="94">
        <v>8</v>
      </c>
      <c r="AN104" s="94"/>
      <c r="AO104" s="94"/>
      <c r="AQ104" s="94"/>
      <c r="AR104" s="94"/>
      <c r="AS104" s="94"/>
      <c r="AU104" s="94"/>
      <c r="AV104" s="94"/>
      <c r="AW104" s="94"/>
      <c r="AX104" s="94">
        <v>0</v>
      </c>
      <c r="AY104" s="94"/>
      <c r="AZ104" s="94"/>
      <c r="BA104" s="94"/>
      <c r="BB104" s="94"/>
      <c r="BC104" s="94"/>
      <c r="BD104" s="94"/>
      <c r="BE104" s="94"/>
      <c r="BF104" s="94"/>
      <c r="BG104" s="94"/>
      <c r="BH104" s="94"/>
      <c r="BJ104" s="94"/>
      <c r="BK104" s="94"/>
      <c r="BL104" s="94"/>
      <c r="BM104" s="94"/>
      <c r="BN104" s="94"/>
      <c r="BP104" s="94">
        <v>0</v>
      </c>
      <c r="BQ104" s="94">
        <v>0</v>
      </c>
      <c r="BR104" s="94"/>
      <c r="BS104" s="94"/>
      <c r="BT104" s="94"/>
      <c r="BU104" s="94"/>
      <c r="BV104" s="94">
        <v>0</v>
      </c>
      <c r="BW104" s="94">
        <v>0</v>
      </c>
      <c r="BX104" s="94">
        <v>0</v>
      </c>
      <c r="BY104" s="94">
        <v>0</v>
      </c>
      <c r="BZ104" s="94">
        <v>0</v>
      </c>
      <c r="CA104" s="94">
        <v>0</v>
      </c>
      <c r="CB104" s="94">
        <v>0</v>
      </c>
      <c r="CC104" s="94">
        <v>0</v>
      </c>
      <c r="CD104" s="94">
        <v>0</v>
      </c>
      <c r="CE104" s="94">
        <v>0</v>
      </c>
      <c r="CF104" s="94">
        <v>0</v>
      </c>
      <c r="CG104" s="94">
        <v>0</v>
      </c>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row>
    <row r="105" spans="1:107" x14ac:dyDescent="0.2">
      <c r="A105" s="1">
        <f t="shared" si="1"/>
        <v>104</v>
      </c>
      <c r="B105" t="s">
        <v>4789</v>
      </c>
      <c r="C105" s="1">
        <v>0</v>
      </c>
      <c r="E105" s="94">
        <v>0</v>
      </c>
      <c r="F105" s="94">
        <v>0</v>
      </c>
      <c r="G105" s="94">
        <v>0</v>
      </c>
      <c r="H105" s="94">
        <v>0</v>
      </c>
      <c r="I105" s="94">
        <v>0</v>
      </c>
      <c r="J105" s="94">
        <v>0</v>
      </c>
      <c r="K105" s="94">
        <v>0</v>
      </c>
      <c r="L105" s="94">
        <v>0</v>
      </c>
      <c r="M105" s="94">
        <v>0</v>
      </c>
      <c r="N105" s="94">
        <v>0</v>
      </c>
      <c r="O105" s="94">
        <v>0</v>
      </c>
      <c r="P105" s="94">
        <v>0</v>
      </c>
      <c r="S105" s="94"/>
      <c r="T105" s="94"/>
      <c r="U105" s="94">
        <v>0</v>
      </c>
      <c r="V105" s="94">
        <v>0</v>
      </c>
      <c r="W105" s="94"/>
      <c r="Z105" s="94">
        <v>0</v>
      </c>
      <c r="AA105" s="94">
        <v>0</v>
      </c>
      <c r="AB105" s="94">
        <v>0</v>
      </c>
      <c r="AC105" s="94">
        <v>0</v>
      </c>
      <c r="AD105" s="94">
        <v>0</v>
      </c>
      <c r="AE105" s="94"/>
      <c r="AF105" s="94"/>
      <c r="AI105" s="94"/>
      <c r="AJ105" s="94"/>
      <c r="AK105" s="94"/>
      <c r="AL105" s="94"/>
      <c r="AM105" s="94">
        <v>0</v>
      </c>
      <c r="AN105" s="94"/>
      <c r="AO105" s="94"/>
      <c r="AQ105" s="94"/>
      <c r="AR105" s="94"/>
      <c r="AS105" s="94"/>
      <c r="AU105" s="94"/>
      <c r="AV105" s="94"/>
      <c r="AW105" s="94"/>
      <c r="AX105" s="94">
        <v>0</v>
      </c>
      <c r="AY105" s="94"/>
      <c r="AZ105" s="94"/>
      <c r="BA105" s="94"/>
      <c r="BB105" s="94"/>
      <c r="BC105" s="94"/>
      <c r="BD105" s="94"/>
      <c r="BE105" s="94"/>
      <c r="BF105" s="94"/>
      <c r="BG105" s="94"/>
      <c r="BH105" s="94"/>
      <c r="BJ105" s="94"/>
      <c r="BK105" s="94"/>
      <c r="BL105" s="94"/>
      <c r="BM105" s="94"/>
      <c r="BN105" s="94"/>
      <c r="BP105" s="94">
        <v>0</v>
      </c>
      <c r="BQ105" s="94">
        <v>0</v>
      </c>
      <c r="BR105" s="94"/>
      <c r="BS105" s="94"/>
      <c r="BT105" s="94"/>
      <c r="BU105" s="94"/>
      <c r="BV105" s="94">
        <v>0</v>
      </c>
      <c r="BW105" s="94">
        <v>0</v>
      </c>
      <c r="BX105" s="94">
        <v>0</v>
      </c>
      <c r="BY105" s="94">
        <v>0</v>
      </c>
      <c r="BZ105" s="94">
        <v>0</v>
      </c>
      <c r="CA105" s="94">
        <v>0</v>
      </c>
      <c r="CB105" s="94">
        <v>0</v>
      </c>
      <c r="CC105" s="94">
        <v>0</v>
      </c>
      <c r="CD105" s="94">
        <v>0</v>
      </c>
      <c r="CE105" s="94">
        <v>0</v>
      </c>
      <c r="CF105" s="94">
        <v>0</v>
      </c>
      <c r="CG105" s="94">
        <v>0</v>
      </c>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row>
    <row r="106" spans="1:107" x14ac:dyDescent="0.2">
      <c r="A106" s="1">
        <f t="shared" si="1"/>
        <v>105</v>
      </c>
      <c r="B106" t="s">
        <v>4790</v>
      </c>
      <c r="C106" s="1">
        <v>0</v>
      </c>
      <c r="E106" s="94">
        <v>0</v>
      </c>
      <c r="F106" s="94">
        <v>0</v>
      </c>
      <c r="G106" s="94">
        <v>0</v>
      </c>
      <c r="H106" s="94">
        <v>0</v>
      </c>
      <c r="I106" s="94">
        <v>0</v>
      </c>
      <c r="J106" s="94">
        <v>0</v>
      </c>
      <c r="K106" s="94">
        <v>0</v>
      </c>
      <c r="L106" s="94">
        <v>0</v>
      </c>
      <c r="M106" s="94">
        <v>0</v>
      </c>
      <c r="N106" s="94">
        <v>0</v>
      </c>
      <c r="O106" s="94">
        <v>0</v>
      </c>
      <c r="P106" s="94">
        <v>0</v>
      </c>
      <c r="S106" s="94"/>
      <c r="T106" s="94"/>
      <c r="U106" s="94">
        <v>0</v>
      </c>
      <c r="V106" s="94">
        <v>0</v>
      </c>
      <c r="W106" s="94"/>
      <c r="Z106" s="94">
        <v>0</v>
      </c>
      <c r="AA106" s="94">
        <v>0</v>
      </c>
      <c r="AB106" s="94">
        <v>0</v>
      </c>
      <c r="AC106" s="94">
        <v>0</v>
      </c>
      <c r="AD106" s="94">
        <v>0</v>
      </c>
      <c r="AE106" s="94"/>
      <c r="AF106" s="94"/>
      <c r="AI106" s="94"/>
      <c r="AJ106" s="94"/>
      <c r="AK106" s="94"/>
      <c r="AL106" s="94"/>
      <c r="AM106" s="94">
        <v>0</v>
      </c>
      <c r="AN106" s="94"/>
      <c r="AO106" s="94"/>
      <c r="AQ106" s="94"/>
      <c r="AR106" s="94"/>
      <c r="AS106" s="94"/>
      <c r="AU106" s="94"/>
      <c r="AV106" s="94"/>
      <c r="AW106" s="94"/>
      <c r="AX106" s="94">
        <v>0</v>
      </c>
      <c r="AY106" s="94"/>
      <c r="AZ106" s="94"/>
      <c r="BA106" s="94"/>
      <c r="BB106" s="94"/>
      <c r="BC106" s="94"/>
      <c r="BD106" s="94"/>
      <c r="BE106" s="94"/>
      <c r="BF106" s="94"/>
      <c r="BG106" s="94"/>
      <c r="BH106" s="94"/>
      <c r="BJ106" s="94"/>
      <c r="BK106" s="94"/>
      <c r="BL106" s="94"/>
      <c r="BM106" s="94"/>
      <c r="BN106" s="94"/>
      <c r="BP106" s="94">
        <v>0</v>
      </c>
      <c r="BQ106" s="94">
        <v>0</v>
      </c>
      <c r="BR106" s="94"/>
      <c r="BS106" s="94"/>
      <c r="BT106" s="94"/>
      <c r="BU106" s="94"/>
      <c r="BV106" s="94">
        <v>0</v>
      </c>
      <c r="BW106" s="94">
        <v>0</v>
      </c>
      <c r="BX106" s="94">
        <v>0</v>
      </c>
      <c r="BY106" s="94">
        <v>0</v>
      </c>
      <c r="BZ106" s="94">
        <v>0</v>
      </c>
      <c r="CA106" s="94">
        <v>0</v>
      </c>
      <c r="CB106" s="94">
        <v>0</v>
      </c>
      <c r="CC106" s="94">
        <v>0</v>
      </c>
      <c r="CD106" s="94">
        <v>0</v>
      </c>
      <c r="CE106" s="94">
        <v>0</v>
      </c>
      <c r="CF106" s="94">
        <v>0</v>
      </c>
      <c r="CG106" s="94">
        <v>0</v>
      </c>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row>
    <row r="107" spans="1:107" x14ac:dyDescent="0.2">
      <c r="A107" s="1">
        <f t="shared" si="1"/>
        <v>106</v>
      </c>
      <c r="B107" t="s">
        <v>4791</v>
      </c>
      <c r="C107" s="1">
        <v>0</v>
      </c>
      <c r="E107" s="94">
        <v>0</v>
      </c>
      <c r="F107" s="94">
        <v>0</v>
      </c>
      <c r="G107" s="94" t="s">
        <v>4908</v>
      </c>
      <c r="H107" s="94">
        <v>0</v>
      </c>
      <c r="I107" s="94">
        <v>0</v>
      </c>
      <c r="J107" s="94">
        <v>0</v>
      </c>
      <c r="K107" s="94">
        <v>0</v>
      </c>
      <c r="L107" s="94">
        <v>0</v>
      </c>
      <c r="M107" s="94">
        <v>0</v>
      </c>
      <c r="N107" s="94">
        <v>0</v>
      </c>
      <c r="O107" s="94">
        <v>0</v>
      </c>
      <c r="P107" s="94" t="s">
        <v>4865</v>
      </c>
      <c r="S107" s="94"/>
      <c r="T107" s="94"/>
      <c r="U107" s="94">
        <v>0</v>
      </c>
      <c r="V107" s="94">
        <v>0</v>
      </c>
      <c r="W107" s="94"/>
      <c r="Z107" s="94">
        <v>0</v>
      </c>
      <c r="AA107" s="94">
        <v>0</v>
      </c>
      <c r="AB107" s="94">
        <v>0</v>
      </c>
      <c r="AC107" s="94">
        <v>0</v>
      </c>
      <c r="AD107" s="94">
        <v>0</v>
      </c>
      <c r="AE107" s="94"/>
      <c r="AF107" s="94"/>
      <c r="AI107" s="94"/>
      <c r="AJ107" s="94"/>
      <c r="AK107" s="94"/>
      <c r="AL107" s="94"/>
      <c r="AM107" s="184" t="s">
        <v>5248</v>
      </c>
      <c r="AN107" s="184"/>
      <c r="AO107" s="94"/>
      <c r="AQ107" s="94"/>
      <c r="AR107" s="94"/>
      <c r="AS107" s="94"/>
      <c r="AU107" s="94"/>
      <c r="AV107" s="94"/>
      <c r="AW107" s="94"/>
      <c r="AX107" s="94">
        <v>0</v>
      </c>
      <c r="AY107" s="94"/>
      <c r="AZ107" s="94"/>
      <c r="BA107" s="94"/>
      <c r="BB107" s="94"/>
      <c r="BC107" s="94"/>
      <c r="BD107" s="94"/>
      <c r="BE107" s="94"/>
      <c r="BF107" s="94"/>
      <c r="BG107" s="94"/>
      <c r="BH107" s="94"/>
      <c r="BJ107" s="94"/>
      <c r="BK107" s="94"/>
      <c r="BL107" s="94"/>
      <c r="BM107" s="94"/>
      <c r="BN107" s="94"/>
      <c r="BP107" s="94">
        <v>0</v>
      </c>
      <c r="BQ107" s="94">
        <v>0</v>
      </c>
      <c r="BR107" s="94"/>
      <c r="BS107" s="94"/>
      <c r="BT107" s="94"/>
      <c r="BU107" s="94"/>
      <c r="BV107" s="94">
        <v>0</v>
      </c>
      <c r="BW107" s="94">
        <v>0</v>
      </c>
      <c r="BX107" s="94">
        <v>0</v>
      </c>
      <c r="BY107" s="94">
        <v>0</v>
      </c>
      <c r="BZ107" s="94">
        <v>0</v>
      </c>
      <c r="CA107" s="94">
        <v>0</v>
      </c>
      <c r="CB107" s="94">
        <v>0</v>
      </c>
      <c r="CC107" s="94">
        <v>0</v>
      </c>
      <c r="CD107" s="94">
        <v>0</v>
      </c>
      <c r="CE107" s="94">
        <v>0</v>
      </c>
      <c r="CF107" s="94">
        <v>0</v>
      </c>
      <c r="CG107" s="94">
        <v>0</v>
      </c>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row>
    <row r="108" spans="1:107" x14ac:dyDescent="0.2">
      <c r="A108" s="1">
        <f t="shared" si="1"/>
        <v>107</v>
      </c>
      <c r="B108" t="s">
        <v>4792</v>
      </c>
      <c r="C108" s="1">
        <v>0</v>
      </c>
      <c r="E108" s="95">
        <v>0</v>
      </c>
      <c r="F108" s="95">
        <v>0</v>
      </c>
      <c r="G108" s="95">
        <v>12</v>
      </c>
      <c r="H108" s="95">
        <v>0</v>
      </c>
      <c r="I108" s="95">
        <v>0</v>
      </c>
      <c r="J108" s="95">
        <v>0</v>
      </c>
      <c r="K108" s="95">
        <v>0</v>
      </c>
      <c r="L108" s="95">
        <v>0</v>
      </c>
      <c r="M108" s="95">
        <v>0</v>
      </c>
      <c r="N108" s="95">
        <v>0</v>
      </c>
      <c r="O108" s="95">
        <v>0</v>
      </c>
      <c r="P108" s="95">
        <v>14</v>
      </c>
      <c r="S108" s="95"/>
      <c r="T108" s="95"/>
      <c r="U108" s="95">
        <v>0</v>
      </c>
      <c r="V108" s="95">
        <v>0</v>
      </c>
      <c r="W108" s="95"/>
      <c r="Z108" s="95">
        <v>0</v>
      </c>
      <c r="AA108" s="95">
        <v>0</v>
      </c>
      <c r="AB108" s="95">
        <v>0</v>
      </c>
      <c r="AC108" s="95">
        <v>0</v>
      </c>
      <c r="AD108" s="95">
        <v>0</v>
      </c>
      <c r="AE108" s="95"/>
      <c r="AF108" s="95"/>
      <c r="AI108" s="95"/>
      <c r="AJ108" s="95"/>
      <c r="AK108" s="95"/>
      <c r="AL108" s="95"/>
      <c r="AM108" s="95">
        <v>12</v>
      </c>
      <c r="AN108" s="95"/>
      <c r="AO108" s="95"/>
      <c r="AQ108" s="95"/>
      <c r="AR108" s="95"/>
      <c r="AS108" s="95"/>
      <c r="AU108" s="95"/>
      <c r="AV108" s="95"/>
      <c r="AW108" s="95"/>
      <c r="AX108" s="95">
        <v>0</v>
      </c>
      <c r="AY108" s="95"/>
      <c r="AZ108" s="95"/>
      <c r="BA108" s="95"/>
      <c r="BB108" s="95"/>
      <c r="BC108" s="95"/>
      <c r="BD108" s="95"/>
      <c r="BE108" s="95"/>
      <c r="BF108" s="95"/>
      <c r="BG108" s="95"/>
      <c r="BH108" s="95"/>
      <c r="BJ108" s="95"/>
      <c r="BK108" s="95"/>
      <c r="BL108" s="95"/>
      <c r="BM108" s="95"/>
      <c r="BN108" s="95"/>
      <c r="BP108" s="95">
        <v>0</v>
      </c>
      <c r="BQ108" s="95">
        <v>0</v>
      </c>
      <c r="BR108" s="95"/>
      <c r="BS108" s="95"/>
      <c r="BT108" s="95"/>
      <c r="BU108" s="95"/>
      <c r="BV108" s="95">
        <v>0</v>
      </c>
      <c r="BW108" s="95">
        <v>0</v>
      </c>
      <c r="BX108" s="95">
        <v>0</v>
      </c>
      <c r="BY108" s="95">
        <v>0</v>
      </c>
      <c r="BZ108" s="95">
        <v>0</v>
      </c>
      <c r="CA108" s="95">
        <v>0</v>
      </c>
      <c r="CB108" s="95">
        <v>0</v>
      </c>
      <c r="CC108" s="95">
        <v>0</v>
      </c>
      <c r="CD108" s="95">
        <v>0</v>
      </c>
      <c r="CE108" s="95">
        <v>0</v>
      </c>
      <c r="CF108" s="95">
        <v>0</v>
      </c>
      <c r="CG108" s="95">
        <v>0</v>
      </c>
      <c r="CH108" s="95"/>
      <c r="CI108" s="95"/>
      <c r="CJ108" s="95"/>
      <c r="CK108" s="95"/>
      <c r="CL108" s="95"/>
      <c r="CM108" s="95"/>
      <c r="CN108" s="95"/>
      <c r="CO108" s="95"/>
      <c r="CP108" s="95"/>
      <c r="CQ108" s="95"/>
      <c r="CR108" s="95"/>
      <c r="CS108" s="95"/>
      <c r="CT108" s="95"/>
      <c r="CU108" s="95"/>
      <c r="CV108" s="95"/>
      <c r="CW108" s="95"/>
      <c r="CX108" s="95"/>
      <c r="CY108" s="95"/>
      <c r="CZ108" s="95"/>
      <c r="DA108" s="95"/>
      <c r="DB108" s="95"/>
      <c r="DC108" s="95"/>
    </row>
    <row r="109" spans="1:107" ht="25.5" x14ac:dyDescent="0.2">
      <c r="A109" s="1">
        <f t="shared" si="1"/>
        <v>108</v>
      </c>
      <c r="B109" t="s">
        <v>4793</v>
      </c>
      <c r="C109" s="1">
        <v>0</v>
      </c>
      <c r="E109" s="95">
        <v>0</v>
      </c>
      <c r="F109" s="95">
        <v>0</v>
      </c>
      <c r="G109" s="95" t="s">
        <v>4912</v>
      </c>
      <c r="H109" s="95">
        <v>0</v>
      </c>
      <c r="I109" s="95">
        <v>0</v>
      </c>
      <c r="J109" s="95">
        <v>0</v>
      </c>
      <c r="K109" s="95">
        <v>0</v>
      </c>
      <c r="L109" s="95">
        <v>0</v>
      </c>
      <c r="M109" s="95">
        <v>0</v>
      </c>
      <c r="N109" s="95">
        <v>0</v>
      </c>
      <c r="O109" s="95">
        <v>0</v>
      </c>
      <c r="P109" s="95">
        <v>0</v>
      </c>
      <c r="S109" s="95"/>
      <c r="T109" s="95"/>
      <c r="U109" s="95">
        <v>0</v>
      </c>
      <c r="V109" s="95">
        <v>0</v>
      </c>
      <c r="W109" s="95"/>
      <c r="Z109" s="95">
        <v>0</v>
      </c>
      <c r="AA109" s="95">
        <v>0</v>
      </c>
      <c r="AB109" s="95">
        <v>0</v>
      </c>
      <c r="AC109" s="95">
        <v>0</v>
      </c>
      <c r="AD109" s="95">
        <v>0</v>
      </c>
      <c r="AE109" s="95"/>
      <c r="AF109" s="95"/>
      <c r="AI109" s="95"/>
      <c r="AJ109" s="95"/>
      <c r="AK109" s="95"/>
      <c r="AL109" s="95"/>
      <c r="AM109" s="95" t="s">
        <v>5247</v>
      </c>
      <c r="AN109" s="95"/>
      <c r="AO109" s="95"/>
      <c r="AQ109" s="95"/>
      <c r="AR109" s="95"/>
      <c r="AS109" s="95"/>
      <c r="AU109" s="95"/>
      <c r="AV109" s="95"/>
      <c r="AW109" s="95"/>
      <c r="AX109" s="95">
        <v>0</v>
      </c>
      <c r="AY109" s="95"/>
      <c r="AZ109" s="95"/>
      <c r="BA109" s="95"/>
      <c r="BB109" s="95"/>
      <c r="BC109" s="95"/>
      <c r="BD109" s="95"/>
      <c r="BE109" s="95"/>
      <c r="BF109" s="95"/>
      <c r="BG109" s="95"/>
      <c r="BH109" s="95"/>
      <c r="BJ109" s="95"/>
      <c r="BK109" s="95"/>
      <c r="BL109" s="95"/>
      <c r="BM109" s="95"/>
      <c r="BN109" s="95"/>
      <c r="BP109" s="95">
        <v>0</v>
      </c>
      <c r="BQ109" s="95">
        <v>0</v>
      </c>
      <c r="BR109" s="95"/>
      <c r="BS109" s="95"/>
      <c r="BT109" s="95"/>
      <c r="BU109" s="95"/>
      <c r="BV109" s="95">
        <v>0</v>
      </c>
      <c r="BW109" s="95">
        <v>0</v>
      </c>
      <c r="BX109" s="95">
        <v>0</v>
      </c>
      <c r="BY109" s="95">
        <v>0</v>
      </c>
      <c r="BZ109" s="95">
        <v>0</v>
      </c>
      <c r="CA109" s="95">
        <v>0</v>
      </c>
      <c r="CB109" s="95">
        <v>0</v>
      </c>
      <c r="CC109" s="95">
        <v>0</v>
      </c>
      <c r="CD109" s="95">
        <v>0</v>
      </c>
      <c r="CE109" s="95">
        <v>0</v>
      </c>
      <c r="CF109" s="95">
        <v>0</v>
      </c>
      <c r="CG109" s="95">
        <v>0</v>
      </c>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row>
    <row r="110" spans="1:107" x14ac:dyDescent="0.2">
      <c r="A110" s="1">
        <f t="shared" si="1"/>
        <v>109</v>
      </c>
      <c r="B110" t="s">
        <v>4794</v>
      </c>
      <c r="C110" s="1">
        <v>0</v>
      </c>
      <c r="E110" s="94">
        <v>0</v>
      </c>
      <c r="F110" s="94">
        <v>0</v>
      </c>
      <c r="G110" s="94">
        <v>9</v>
      </c>
      <c r="H110" s="94">
        <v>0</v>
      </c>
      <c r="I110" s="94">
        <v>0</v>
      </c>
      <c r="J110" s="94">
        <v>0</v>
      </c>
      <c r="K110" s="94">
        <v>0</v>
      </c>
      <c r="L110" s="94">
        <v>0</v>
      </c>
      <c r="M110" s="94">
        <v>0</v>
      </c>
      <c r="N110" s="94">
        <v>0</v>
      </c>
      <c r="O110" s="94">
        <v>0</v>
      </c>
      <c r="P110" s="94">
        <v>0</v>
      </c>
      <c r="S110" s="94"/>
      <c r="T110" s="94"/>
      <c r="U110" s="94">
        <v>0</v>
      </c>
      <c r="V110" s="94">
        <v>0</v>
      </c>
      <c r="W110" s="94"/>
      <c r="Z110" s="94">
        <v>0</v>
      </c>
      <c r="AA110" s="94">
        <v>0</v>
      </c>
      <c r="AB110" s="94">
        <v>0</v>
      </c>
      <c r="AC110" s="94">
        <v>0</v>
      </c>
      <c r="AD110" s="94">
        <v>0</v>
      </c>
      <c r="AE110" s="94"/>
      <c r="AF110" s="94"/>
      <c r="AI110" s="94"/>
      <c r="AJ110" s="94"/>
      <c r="AK110" s="94"/>
      <c r="AL110" s="94"/>
      <c r="AM110" s="94">
        <v>9</v>
      </c>
      <c r="AN110" s="94"/>
      <c r="AO110" s="94"/>
      <c r="AQ110" s="94"/>
      <c r="AR110" s="94"/>
      <c r="AS110" s="94"/>
      <c r="AU110" s="94"/>
      <c r="AV110" s="94"/>
      <c r="AW110" s="94"/>
      <c r="AX110" s="94">
        <v>0</v>
      </c>
      <c r="AY110" s="94"/>
      <c r="AZ110" s="94"/>
      <c r="BA110" s="94"/>
      <c r="BB110" s="94"/>
      <c r="BC110" s="94"/>
      <c r="BD110" s="94"/>
      <c r="BE110" s="94"/>
      <c r="BF110" s="94"/>
      <c r="BG110" s="94"/>
      <c r="BH110" s="94"/>
      <c r="BJ110" s="94"/>
      <c r="BK110" s="94"/>
      <c r="BL110" s="94"/>
      <c r="BM110" s="94"/>
      <c r="BN110" s="94"/>
      <c r="BP110" s="94">
        <v>0</v>
      </c>
      <c r="BQ110" s="94">
        <v>0</v>
      </c>
      <c r="BR110" s="94"/>
      <c r="BS110" s="94"/>
      <c r="BT110" s="94"/>
      <c r="BU110" s="94"/>
      <c r="BV110" s="94">
        <v>0</v>
      </c>
      <c r="BW110" s="94">
        <v>0</v>
      </c>
      <c r="BX110" s="94">
        <v>0</v>
      </c>
      <c r="BY110" s="94">
        <v>0</v>
      </c>
      <c r="BZ110" s="94">
        <v>0</v>
      </c>
      <c r="CA110" s="94">
        <v>0</v>
      </c>
      <c r="CB110" s="94">
        <v>0</v>
      </c>
      <c r="CC110" s="94">
        <v>0</v>
      </c>
      <c r="CD110" s="94">
        <v>0</v>
      </c>
      <c r="CE110" s="94">
        <v>0</v>
      </c>
      <c r="CF110" s="94">
        <v>0</v>
      </c>
      <c r="CG110" s="94">
        <v>0</v>
      </c>
      <c r="CH110" s="94"/>
      <c r="CI110" s="94"/>
      <c r="CJ110" s="94"/>
      <c r="CK110" s="94"/>
      <c r="CL110" s="94"/>
      <c r="CM110" s="94"/>
      <c r="CN110" s="94"/>
      <c r="CO110" s="94"/>
      <c r="CP110" s="94"/>
      <c r="CQ110" s="94"/>
      <c r="CR110" s="94"/>
      <c r="CS110" s="94"/>
      <c r="CT110" s="94"/>
      <c r="CU110" s="94"/>
      <c r="CV110" s="94"/>
      <c r="CW110" s="94"/>
      <c r="CX110" s="94"/>
      <c r="CY110" s="94"/>
      <c r="CZ110" s="94"/>
      <c r="DA110" s="94"/>
      <c r="DB110" s="94"/>
      <c r="DC110" s="94"/>
    </row>
    <row r="111" spans="1:107" x14ac:dyDescent="0.2">
      <c r="A111" s="1">
        <f t="shared" si="1"/>
        <v>110</v>
      </c>
      <c r="B111" t="s">
        <v>4795</v>
      </c>
      <c r="C111" s="1">
        <v>0</v>
      </c>
      <c r="E111" s="94">
        <v>0</v>
      </c>
      <c r="F111" s="94">
        <v>0</v>
      </c>
      <c r="G111" s="94">
        <v>0</v>
      </c>
      <c r="H111" s="94">
        <v>0</v>
      </c>
      <c r="I111" s="94">
        <v>0</v>
      </c>
      <c r="J111" s="94">
        <v>0</v>
      </c>
      <c r="K111" s="94">
        <v>0</v>
      </c>
      <c r="L111" s="94">
        <v>0</v>
      </c>
      <c r="M111" s="94">
        <v>0</v>
      </c>
      <c r="N111" s="94">
        <v>0</v>
      </c>
      <c r="O111" s="94">
        <v>0</v>
      </c>
      <c r="P111" s="94">
        <v>0</v>
      </c>
      <c r="S111" s="94"/>
      <c r="T111" s="94"/>
      <c r="U111" s="94">
        <v>0</v>
      </c>
      <c r="V111" s="94">
        <v>0</v>
      </c>
      <c r="W111" s="94"/>
      <c r="Z111" s="94">
        <v>0</v>
      </c>
      <c r="AA111" s="94">
        <v>0</v>
      </c>
      <c r="AB111" s="94">
        <v>0</v>
      </c>
      <c r="AC111" s="94">
        <v>0</v>
      </c>
      <c r="AD111" s="94">
        <v>0</v>
      </c>
      <c r="AE111" s="94"/>
      <c r="AF111" s="94"/>
      <c r="AI111" s="94"/>
      <c r="AJ111" s="94"/>
      <c r="AK111" s="94"/>
      <c r="AL111" s="94"/>
      <c r="AM111" s="94">
        <v>0</v>
      </c>
      <c r="AN111" s="94"/>
      <c r="AO111" s="94"/>
      <c r="AQ111" s="94"/>
      <c r="AR111" s="94"/>
      <c r="AS111" s="94"/>
      <c r="AU111" s="94"/>
      <c r="AV111" s="94"/>
      <c r="AW111" s="94"/>
      <c r="AX111" s="94">
        <v>0</v>
      </c>
      <c r="AY111" s="94"/>
      <c r="AZ111" s="94"/>
      <c r="BA111" s="94"/>
      <c r="BB111" s="94"/>
      <c r="BC111" s="94"/>
      <c r="BD111" s="94"/>
      <c r="BE111" s="94"/>
      <c r="BF111" s="94"/>
      <c r="BG111" s="94"/>
      <c r="BH111" s="94"/>
      <c r="BJ111" s="94"/>
      <c r="BK111" s="94"/>
      <c r="BL111" s="94"/>
      <c r="BM111" s="94"/>
      <c r="BN111" s="94"/>
      <c r="BP111" s="94">
        <v>0</v>
      </c>
      <c r="BQ111" s="94">
        <v>0</v>
      </c>
      <c r="BR111" s="94"/>
      <c r="BS111" s="94"/>
      <c r="BT111" s="94"/>
      <c r="BU111" s="94"/>
      <c r="BV111" s="94">
        <v>0</v>
      </c>
      <c r="BW111" s="94">
        <v>0</v>
      </c>
      <c r="BX111" s="94">
        <v>0</v>
      </c>
      <c r="BY111" s="94">
        <v>0</v>
      </c>
      <c r="BZ111" s="94">
        <v>0</v>
      </c>
      <c r="CA111" s="94">
        <v>0</v>
      </c>
      <c r="CB111" s="94">
        <v>0</v>
      </c>
      <c r="CC111" s="94">
        <v>0</v>
      </c>
      <c r="CD111" s="94">
        <v>0</v>
      </c>
      <c r="CE111" s="94">
        <v>0</v>
      </c>
      <c r="CF111" s="94">
        <v>0</v>
      </c>
      <c r="CG111" s="94">
        <v>0</v>
      </c>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row>
    <row r="112" spans="1:107" x14ac:dyDescent="0.2">
      <c r="A112" s="1">
        <f t="shared" si="1"/>
        <v>111</v>
      </c>
      <c r="B112" t="s">
        <v>4796</v>
      </c>
      <c r="C112" s="1">
        <v>0</v>
      </c>
      <c r="E112" s="94">
        <v>0</v>
      </c>
      <c r="F112" s="94">
        <v>0</v>
      </c>
      <c r="G112" s="94">
        <v>0</v>
      </c>
      <c r="H112" s="94">
        <v>0</v>
      </c>
      <c r="I112" s="94">
        <v>0</v>
      </c>
      <c r="J112" s="94">
        <v>0</v>
      </c>
      <c r="K112" s="94">
        <v>0</v>
      </c>
      <c r="L112" s="94">
        <v>0</v>
      </c>
      <c r="M112" s="94">
        <v>0</v>
      </c>
      <c r="N112" s="94">
        <v>0</v>
      </c>
      <c r="O112" s="94">
        <v>0</v>
      </c>
      <c r="P112" s="94">
        <v>0</v>
      </c>
      <c r="S112" s="94"/>
      <c r="T112" s="94"/>
      <c r="U112" s="94">
        <v>0</v>
      </c>
      <c r="V112" s="94">
        <v>0</v>
      </c>
      <c r="W112" s="94"/>
      <c r="Z112" s="94">
        <v>0</v>
      </c>
      <c r="AA112" s="94">
        <v>0</v>
      </c>
      <c r="AB112" s="94">
        <v>0</v>
      </c>
      <c r="AC112" s="94">
        <v>0</v>
      </c>
      <c r="AD112" s="94">
        <v>0</v>
      </c>
      <c r="AE112" s="94"/>
      <c r="AF112" s="94"/>
      <c r="AI112" s="94"/>
      <c r="AJ112" s="94"/>
      <c r="AK112" s="94"/>
      <c r="AL112" s="94"/>
      <c r="AM112" s="94">
        <v>0</v>
      </c>
      <c r="AN112" s="94"/>
      <c r="AO112" s="94"/>
      <c r="AQ112" s="94"/>
      <c r="AR112" s="94"/>
      <c r="AS112" s="94"/>
      <c r="AU112" s="94"/>
      <c r="AV112" s="94"/>
      <c r="AW112" s="94"/>
      <c r="AX112" s="94">
        <v>0</v>
      </c>
      <c r="AY112" s="94"/>
      <c r="AZ112" s="94"/>
      <c r="BA112" s="94"/>
      <c r="BB112" s="94"/>
      <c r="BC112" s="94"/>
      <c r="BD112" s="94"/>
      <c r="BE112" s="94"/>
      <c r="BF112" s="94"/>
      <c r="BG112" s="94"/>
      <c r="BH112" s="94"/>
      <c r="BJ112" s="94"/>
      <c r="BK112" s="94"/>
      <c r="BL112" s="94"/>
      <c r="BM112" s="94"/>
      <c r="BN112" s="94"/>
      <c r="BP112" s="94">
        <v>0</v>
      </c>
      <c r="BQ112" s="94">
        <v>0</v>
      </c>
      <c r="BR112" s="94"/>
      <c r="BS112" s="94"/>
      <c r="BT112" s="94"/>
      <c r="BU112" s="94"/>
      <c r="BV112" s="94">
        <v>0</v>
      </c>
      <c r="BW112" s="94">
        <v>0</v>
      </c>
      <c r="BX112" s="94">
        <v>0</v>
      </c>
      <c r="BY112" s="94">
        <v>0</v>
      </c>
      <c r="BZ112" s="94">
        <v>0</v>
      </c>
      <c r="CA112" s="94">
        <v>0</v>
      </c>
      <c r="CB112" s="94">
        <v>0</v>
      </c>
      <c r="CC112" s="94">
        <v>0</v>
      </c>
      <c r="CD112" s="94">
        <v>0</v>
      </c>
      <c r="CE112" s="94">
        <v>0</v>
      </c>
      <c r="CF112" s="94">
        <v>0</v>
      </c>
      <c r="CG112" s="94">
        <v>0</v>
      </c>
      <c r="CH112" s="94"/>
      <c r="CI112" s="94"/>
      <c r="CJ112" s="94"/>
      <c r="CK112" s="94"/>
      <c r="CL112" s="94"/>
      <c r="CM112" s="94"/>
      <c r="CN112" s="94"/>
      <c r="CO112" s="94"/>
      <c r="CP112" s="94"/>
      <c r="CQ112" s="94"/>
      <c r="CR112" s="94"/>
      <c r="CS112" s="94"/>
      <c r="CT112" s="94"/>
      <c r="CU112" s="94"/>
      <c r="CV112" s="94"/>
      <c r="CW112" s="94"/>
      <c r="CX112" s="94"/>
      <c r="CY112" s="94"/>
      <c r="CZ112" s="94"/>
      <c r="DA112" s="94"/>
      <c r="DB112" s="94"/>
      <c r="DC112" s="94"/>
    </row>
    <row r="113" spans="1:107" x14ac:dyDescent="0.2">
      <c r="A113" s="1">
        <f t="shared" si="1"/>
        <v>112</v>
      </c>
      <c r="B113" t="s">
        <v>4797</v>
      </c>
      <c r="C113" s="1">
        <v>0</v>
      </c>
      <c r="E113" s="94">
        <v>0</v>
      </c>
      <c r="F113" s="94">
        <v>0</v>
      </c>
      <c r="G113" s="94" t="s">
        <v>4908</v>
      </c>
      <c r="H113" s="94">
        <v>0</v>
      </c>
      <c r="I113" s="94">
        <v>0</v>
      </c>
      <c r="J113" s="94">
        <v>0</v>
      </c>
      <c r="K113" s="94">
        <v>0</v>
      </c>
      <c r="L113" s="94">
        <v>0</v>
      </c>
      <c r="M113" s="94">
        <v>0</v>
      </c>
      <c r="N113" s="94">
        <v>0</v>
      </c>
      <c r="O113" s="94">
        <v>0</v>
      </c>
      <c r="P113" s="94">
        <v>0</v>
      </c>
      <c r="S113" s="94"/>
      <c r="T113" s="94"/>
      <c r="U113" s="94">
        <v>0</v>
      </c>
      <c r="V113" s="94">
        <v>0</v>
      </c>
      <c r="W113" s="94"/>
      <c r="Z113" s="94">
        <v>0</v>
      </c>
      <c r="AA113" s="94">
        <v>0</v>
      </c>
      <c r="AB113" s="94">
        <v>0</v>
      </c>
      <c r="AC113" s="94">
        <v>0</v>
      </c>
      <c r="AD113" s="94">
        <v>0</v>
      </c>
      <c r="AE113" s="94"/>
      <c r="AF113" s="94"/>
      <c r="AI113" s="94"/>
      <c r="AJ113" s="94"/>
      <c r="AK113" s="94"/>
      <c r="AL113" s="94"/>
      <c r="AM113" s="184" t="s">
        <v>5248</v>
      </c>
      <c r="AN113" s="184"/>
      <c r="AO113" s="94"/>
      <c r="AQ113" s="94"/>
      <c r="AR113" s="94"/>
      <c r="AS113" s="94"/>
      <c r="AU113" s="94"/>
      <c r="AV113" s="94"/>
      <c r="AW113" s="94"/>
      <c r="AX113" s="94">
        <v>0</v>
      </c>
      <c r="AY113" s="94"/>
      <c r="AZ113" s="94"/>
      <c r="BA113" s="94"/>
      <c r="BB113" s="94"/>
      <c r="BC113" s="94"/>
      <c r="BD113" s="94"/>
      <c r="BE113" s="94"/>
      <c r="BF113" s="94"/>
      <c r="BG113" s="94"/>
      <c r="BH113" s="94"/>
      <c r="BJ113" s="94"/>
      <c r="BK113" s="94"/>
      <c r="BL113" s="94"/>
      <c r="BM113" s="94"/>
      <c r="BN113" s="94"/>
      <c r="BP113" s="94">
        <v>0</v>
      </c>
      <c r="BQ113" s="94">
        <v>0</v>
      </c>
      <c r="BR113" s="94"/>
      <c r="BS113" s="94"/>
      <c r="BT113" s="94"/>
      <c r="BU113" s="94"/>
      <c r="BV113" s="94">
        <v>0</v>
      </c>
      <c r="BW113" s="94">
        <v>0</v>
      </c>
      <c r="BX113" s="94">
        <v>0</v>
      </c>
      <c r="BY113" s="94">
        <v>0</v>
      </c>
      <c r="BZ113" s="94">
        <v>0</v>
      </c>
      <c r="CA113" s="94">
        <v>0</v>
      </c>
      <c r="CB113" s="94">
        <v>0</v>
      </c>
      <c r="CC113" s="94">
        <v>0</v>
      </c>
      <c r="CD113" s="94">
        <v>0</v>
      </c>
      <c r="CE113" s="94">
        <v>0</v>
      </c>
      <c r="CF113" s="94">
        <v>0</v>
      </c>
      <c r="CG113" s="94">
        <v>0</v>
      </c>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row>
    <row r="114" spans="1:107" x14ac:dyDescent="0.2">
      <c r="A114" s="1">
        <f t="shared" si="1"/>
        <v>113</v>
      </c>
      <c r="B114" t="s">
        <v>4798</v>
      </c>
      <c r="C114" s="1">
        <v>0</v>
      </c>
      <c r="E114" s="95">
        <v>0</v>
      </c>
      <c r="F114" s="95">
        <v>0</v>
      </c>
      <c r="G114" s="95">
        <v>12</v>
      </c>
      <c r="H114" s="95">
        <v>0</v>
      </c>
      <c r="I114" s="95">
        <v>0</v>
      </c>
      <c r="J114" s="95">
        <v>0</v>
      </c>
      <c r="K114" s="95">
        <v>0</v>
      </c>
      <c r="L114" s="95">
        <v>0</v>
      </c>
      <c r="M114" s="95">
        <v>0</v>
      </c>
      <c r="N114" s="95">
        <v>0</v>
      </c>
      <c r="O114" s="95">
        <v>0</v>
      </c>
      <c r="P114" s="95">
        <v>0</v>
      </c>
      <c r="S114" s="95"/>
      <c r="T114" s="95"/>
      <c r="U114" s="95">
        <v>0</v>
      </c>
      <c r="V114" s="95">
        <v>0</v>
      </c>
      <c r="W114" s="95"/>
      <c r="Z114" s="95">
        <v>0</v>
      </c>
      <c r="AA114" s="95">
        <v>0</v>
      </c>
      <c r="AB114" s="95">
        <v>0</v>
      </c>
      <c r="AC114" s="95">
        <v>0</v>
      </c>
      <c r="AD114" s="95">
        <v>0</v>
      </c>
      <c r="AE114" s="95"/>
      <c r="AF114" s="95"/>
      <c r="AI114" s="95"/>
      <c r="AJ114" s="95"/>
      <c r="AK114" s="95"/>
      <c r="AL114" s="95"/>
      <c r="AM114" s="95">
        <v>11</v>
      </c>
      <c r="AN114" s="95"/>
      <c r="AO114" s="95"/>
      <c r="AQ114" s="95"/>
      <c r="AR114" s="95"/>
      <c r="AS114" s="95"/>
      <c r="AU114" s="95"/>
      <c r="AV114" s="95"/>
      <c r="AW114" s="95"/>
      <c r="AX114" s="95">
        <v>0</v>
      </c>
      <c r="AY114" s="95"/>
      <c r="AZ114" s="95"/>
      <c r="BA114" s="95"/>
      <c r="BB114" s="95"/>
      <c r="BC114" s="95"/>
      <c r="BD114" s="95"/>
      <c r="BE114" s="95"/>
      <c r="BF114" s="95"/>
      <c r="BG114" s="95"/>
      <c r="BH114" s="95"/>
      <c r="BJ114" s="95"/>
      <c r="BK114" s="95"/>
      <c r="BL114" s="95"/>
      <c r="BM114" s="95"/>
      <c r="BN114" s="95"/>
      <c r="BP114" s="95">
        <v>0</v>
      </c>
      <c r="BQ114" s="95">
        <v>0</v>
      </c>
      <c r="BR114" s="95"/>
      <c r="BS114" s="95"/>
      <c r="BT114" s="95"/>
      <c r="BU114" s="95"/>
      <c r="BV114" s="95">
        <v>0</v>
      </c>
      <c r="BW114" s="95">
        <v>0</v>
      </c>
      <c r="BX114" s="95">
        <v>0</v>
      </c>
      <c r="BY114" s="95">
        <v>0</v>
      </c>
      <c r="BZ114" s="95">
        <v>0</v>
      </c>
      <c r="CA114" s="95">
        <v>0</v>
      </c>
      <c r="CB114" s="95">
        <v>0</v>
      </c>
      <c r="CC114" s="95">
        <v>0</v>
      </c>
      <c r="CD114" s="95">
        <v>0</v>
      </c>
      <c r="CE114" s="95">
        <v>0</v>
      </c>
      <c r="CF114" s="95">
        <v>0</v>
      </c>
      <c r="CG114" s="95">
        <v>0</v>
      </c>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row>
    <row r="115" spans="1:107" x14ac:dyDescent="0.2">
      <c r="A115" s="1">
        <f t="shared" si="1"/>
        <v>114</v>
      </c>
      <c r="B115" t="s">
        <v>17</v>
      </c>
      <c r="C115" s="1">
        <v>0</v>
      </c>
      <c r="E115" s="96">
        <v>8</v>
      </c>
      <c r="F115" s="96">
        <v>8</v>
      </c>
      <c r="G115" s="96">
        <v>9</v>
      </c>
      <c r="H115" s="96">
        <v>9</v>
      </c>
      <c r="I115" s="96">
        <v>11</v>
      </c>
      <c r="J115" s="96">
        <v>9</v>
      </c>
      <c r="K115" s="96">
        <v>9</v>
      </c>
      <c r="L115" s="96">
        <v>10</v>
      </c>
      <c r="M115" s="96">
        <v>6</v>
      </c>
      <c r="N115" s="96">
        <v>7</v>
      </c>
      <c r="O115" s="96">
        <v>11</v>
      </c>
      <c r="P115" s="96">
        <v>10</v>
      </c>
      <c r="S115" s="96"/>
      <c r="T115" s="96"/>
      <c r="U115" s="96">
        <v>7</v>
      </c>
      <c r="V115" s="96">
        <v>8</v>
      </c>
      <c r="W115" s="96"/>
      <c r="Z115" s="96">
        <v>11</v>
      </c>
      <c r="AA115" s="96">
        <v>11</v>
      </c>
      <c r="AB115" s="96">
        <v>12</v>
      </c>
      <c r="AC115" s="96">
        <v>12</v>
      </c>
      <c r="AD115" s="96">
        <v>12</v>
      </c>
      <c r="AE115" s="96"/>
      <c r="AF115" s="96"/>
      <c r="AI115" s="96"/>
      <c r="AJ115" s="96"/>
      <c r="AK115" s="96">
        <v>2</v>
      </c>
      <c r="AL115" s="96">
        <v>3</v>
      </c>
      <c r="AM115" s="96">
        <v>6</v>
      </c>
      <c r="AN115" s="96">
        <v>9</v>
      </c>
      <c r="AO115" s="96">
        <v>11</v>
      </c>
      <c r="AQ115" s="96">
        <v>2</v>
      </c>
      <c r="AR115" s="96">
        <v>2</v>
      </c>
      <c r="AS115" s="96">
        <v>9</v>
      </c>
      <c r="AU115" s="96">
        <v>3</v>
      </c>
      <c r="AV115" s="96">
        <v>5</v>
      </c>
      <c r="AW115" s="96">
        <v>8</v>
      </c>
      <c r="AX115" s="96">
        <v>8</v>
      </c>
      <c r="AY115" s="96">
        <v>10</v>
      </c>
      <c r="AZ115" s="96">
        <v>5</v>
      </c>
      <c r="BA115" s="96">
        <v>5</v>
      </c>
      <c r="BB115" s="96">
        <v>6</v>
      </c>
      <c r="BC115" s="96">
        <v>9</v>
      </c>
      <c r="BD115" s="96">
        <v>11</v>
      </c>
      <c r="BE115" s="96">
        <v>13</v>
      </c>
      <c r="BF115" s="96">
        <v>16</v>
      </c>
      <c r="BG115" s="96"/>
      <c r="BH115" s="96"/>
      <c r="BJ115" s="96"/>
      <c r="BK115" s="96"/>
      <c r="BL115" s="96"/>
      <c r="BM115" s="96"/>
      <c r="BN115" s="96"/>
      <c r="BP115" s="96">
        <v>4</v>
      </c>
      <c r="BQ115" s="96">
        <v>3</v>
      </c>
      <c r="BR115" s="96"/>
      <c r="BS115" s="96"/>
      <c r="BT115" s="96"/>
      <c r="BU115" s="96"/>
      <c r="BV115" s="96">
        <v>4</v>
      </c>
      <c r="BW115" s="96">
        <v>7</v>
      </c>
      <c r="BX115" s="96">
        <v>8</v>
      </c>
      <c r="BY115" s="96">
        <v>6</v>
      </c>
      <c r="BZ115" s="96">
        <v>8</v>
      </c>
      <c r="CA115" s="96">
        <v>9</v>
      </c>
      <c r="CB115" s="96">
        <v>6</v>
      </c>
      <c r="CC115" s="96">
        <v>5</v>
      </c>
      <c r="CD115" s="96">
        <v>6</v>
      </c>
      <c r="CE115" s="96">
        <v>4</v>
      </c>
      <c r="CF115" s="96">
        <v>7</v>
      </c>
      <c r="CG115" s="96">
        <v>11</v>
      </c>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row>
    <row r="116" spans="1:107" x14ac:dyDescent="0.2">
      <c r="A116" s="1">
        <f t="shared" si="1"/>
        <v>115</v>
      </c>
      <c r="B116" t="s">
        <v>4799</v>
      </c>
      <c r="C116" s="1">
        <v>0</v>
      </c>
      <c r="E116" s="96">
        <v>12</v>
      </c>
      <c r="F116" s="96">
        <v>12</v>
      </c>
      <c r="G116" s="96">
        <v>13</v>
      </c>
      <c r="H116" s="96">
        <v>15</v>
      </c>
      <c r="I116" s="96">
        <v>15</v>
      </c>
      <c r="J116" s="96">
        <v>11</v>
      </c>
      <c r="K116" s="96">
        <v>10</v>
      </c>
      <c r="L116" s="96">
        <v>14</v>
      </c>
      <c r="M116" s="96">
        <v>9</v>
      </c>
      <c r="N116" s="96">
        <v>10</v>
      </c>
      <c r="O116" s="96">
        <v>14</v>
      </c>
      <c r="P116" s="96">
        <v>14</v>
      </c>
      <c r="S116" s="96"/>
      <c r="T116" s="96"/>
      <c r="U116" s="96">
        <v>8</v>
      </c>
      <c r="V116" s="96">
        <v>11</v>
      </c>
      <c r="W116" s="96"/>
      <c r="Z116" s="96">
        <v>15</v>
      </c>
      <c r="AA116" s="96">
        <v>12</v>
      </c>
      <c r="AB116" s="96">
        <v>16</v>
      </c>
      <c r="AC116" s="96">
        <v>15</v>
      </c>
      <c r="AD116" s="96">
        <v>16</v>
      </c>
      <c r="AE116" s="96"/>
      <c r="AF116" s="96"/>
      <c r="AI116" s="96"/>
      <c r="AJ116" s="96"/>
      <c r="AK116" s="96">
        <v>5</v>
      </c>
      <c r="AL116" s="96">
        <v>14</v>
      </c>
      <c r="AM116" s="96">
        <v>11</v>
      </c>
      <c r="AN116" s="96">
        <v>27</v>
      </c>
      <c r="AO116" s="96">
        <v>30</v>
      </c>
      <c r="AQ116" s="96">
        <v>3</v>
      </c>
      <c r="AR116" s="96">
        <v>3</v>
      </c>
      <c r="AS116" s="96">
        <v>13</v>
      </c>
      <c r="AU116" s="96">
        <v>4</v>
      </c>
      <c r="AV116" s="96">
        <v>7</v>
      </c>
      <c r="AW116" s="96">
        <v>10</v>
      </c>
      <c r="AX116" s="96">
        <v>10</v>
      </c>
      <c r="AY116" s="96">
        <v>13</v>
      </c>
      <c r="AZ116" s="96">
        <v>6</v>
      </c>
      <c r="BA116" s="96">
        <v>7</v>
      </c>
      <c r="BB116" s="96">
        <v>9</v>
      </c>
      <c r="BC116" s="96">
        <v>10</v>
      </c>
      <c r="BD116" s="96">
        <v>15</v>
      </c>
      <c r="BE116" s="96">
        <v>16</v>
      </c>
      <c r="BF116" s="96">
        <v>19</v>
      </c>
      <c r="BG116" s="96"/>
      <c r="BH116" s="96"/>
      <c r="BJ116" s="96"/>
      <c r="BK116" s="96"/>
      <c r="BL116" s="96"/>
      <c r="BM116" s="96"/>
      <c r="BN116" s="96"/>
      <c r="BP116" s="96">
        <v>7</v>
      </c>
      <c r="BQ116" s="96">
        <v>6</v>
      </c>
      <c r="BR116" s="96"/>
      <c r="BS116" s="96"/>
      <c r="BT116" s="96"/>
      <c r="BU116" s="96"/>
      <c r="BV116" s="96">
        <v>6</v>
      </c>
      <c r="BW116" s="96">
        <v>9</v>
      </c>
      <c r="BX116" s="96">
        <v>12</v>
      </c>
      <c r="BY116" s="96">
        <v>8</v>
      </c>
      <c r="BZ116" s="96">
        <v>10</v>
      </c>
      <c r="CA116" s="96">
        <v>12</v>
      </c>
      <c r="CB116" s="96">
        <v>7</v>
      </c>
      <c r="CC116" s="96">
        <v>6</v>
      </c>
      <c r="CD116" s="96">
        <v>11</v>
      </c>
      <c r="CE116" s="96">
        <v>7</v>
      </c>
      <c r="CF116" s="96">
        <v>8</v>
      </c>
      <c r="CG116" s="96">
        <v>15</v>
      </c>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row>
    <row r="117" spans="1:107" ht="153" x14ac:dyDescent="0.2">
      <c r="A117" s="1">
        <f t="shared" si="1"/>
        <v>116</v>
      </c>
      <c r="B117" t="s">
        <v>18</v>
      </c>
      <c r="C117" s="1">
        <v>0</v>
      </c>
      <c r="E117" s="86" t="s">
        <v>5512</v>
      </c>
      <c r="F117" s="86" t="s">
        <v>4688</v>
      </c>
      <c r="G117" s="86" t="s">
        <v>4913</v>
      </c>
      <c r="H117" s="86" t="s">
        <v>4922</v>
      </c>
      <c r="I117" s="86" t="s">
        <v>3681</v>
      </c>
      <c r="J117" s="86" t="s">
        <v>34</v>
      </c>
      <c r="K117" s="86" t="s">
        <v>4014</v>
      </c>
      <c r="L117" s="86" t="s">
        <v>5038</v>
      </c>
      <c r="M117" s="86" t="s">
        <v>5050</v>
      </c>
      <c r="N117" s="86" t="s">
        <v>5489</v>
      </c>
      <c r="O117" s="86" t="s">
        <v>34</v>
      </c>
      <c r="P117" s="86" t="s">
        <v>5081</v>
      </c>
      <c r="U117" s="86" t="s">
        <v>3658</v>
      </c>
      <c r="V117" s="86" t="s">
        <v>5455</v>
      </c>
      <c r="Z117" s="86" t="s">
        <v>5117</v>
      </c>
      <c r="AA117" s="86" t="s">
        <v>34</v>
      </c>
      <c r="AB117" s="86" t="s">
        <v>5415</v>
      </c>
      <c r="AC117" s="86" t="s">
        <v>5357</v>
      </c>
      <c r="AD117" s="86" t="s">
        <v>5513</v>
      </c>
      <c r="AK117" s="175" t="s">
        <v>5148</v>
      </c>
      <c r="AL117" s="175" t="s">
        <v>5152</v>
      </c>
      <c r="AM117" s="175" t="s">
        <v>5249</v>
      </c>
      <c r="AN117" s="175" t="s">
        <v>5556</v>
      </c>
      <c r="AO117" s="175" t="s">
        <v>5256</v>
      </c>
      <c r="AS117" s="176" t="s">
        <v>5174</v>
      </c>
      <c r="AU117" s="175" t="s">
        <v>5287</v>
      </c>
      <c r="AV117" s="175" t="s">
        <v>5302</v>
      </c>
      <c r="AW117" s="86" t="s">
        <v>5304</v>
      </c>
      <c r="AX117" s="86" t="s">
        <v>5370</v>
      </c>
      <c r="AY117" s="86" t="s">
        <v>5305</v>
      </c>
      <c r="AZ117" s="86" t="s">
        <v>34</v>
      </c>
      <c r="BA117" s="86" t="s">
        <v>3503</v>
      </c>
      <c r="BB117" s="86" t="s">
        <v>5312</v>
      </c>
      <c r="BC117" s="86" t="s">
        <v>5313</v>
      </c>
      <c r="BD117" s="86" t="s">
        <v>5314</v>
      </c>
      <c r="BE117" s="86" t="s">
        <v>5315</v>
      </c>
      <c r="BF117" s="86" t="s">
        <v>5316</v>
      </c>
      <c r="BP117" s="86" t="s">
        <v>51</v>
      </c>
      <c r="BQ117" s="86" t="s">
        <v>5097</v>
      </c>
      <c r="BV117" s="86" t="s">
        <v>3503</v>
      </c>
      <c r="BW117" s="86" t="s">
        <v>3503</v>
      </c>
      <c r="BX117" s="86" t="s">
        <v>5403</v>
      </c>
      <c r="BY117" s="86" t="s">
        <v>34</v>
      </c>
      <c r="BZ117" s="86" t="s">
        <v>3658</v>
      </c>
      <c r="CA117" s="86" t="s">
        <v>3503</v>
      </c>
      <c r="CB117" s="86" t="s">
        <v>5466</v>
      </c>
      <c r="CC117" s="86" t="s">
        <v>34</v>
      </c>
      <c r="CD117" s="86" t="s">
        <v>5269</v>
      </c>
      <c r="CE117" s="175" t="s">
        <v>5577</v>
      </c>
      <c r="CF117" s="86" t="s">
        <v>3624</v>
      </c>
      <c r="CG117" s="86" t="s">
        <v>5568</v>
      </c>
    </row>
    <row r="118" spans="1:107" ht="89.25" x14ac:dyDescent="0.2">
      <c r="A118" s="1">
        <f t="shared" si="1"/>
        <v>117</v>
      </c>
      <c r="B118" t="s">
        <v>19</v>
      </c>
      <c r="C118" s="1">
        <v>0</v>
      </c>
      <c r="E118" s="86" t="s">
        <v>34</v>
      </c>
      <c r="F118" s="86" t="s">
        <v>33</v>
      </c>
      <c r="G118" s="86" t="s">
        <v>33</v>
      </c>
      <c r="H118" s="86" t="s">
        <v>36</v>
      </c>
      <c r="I118" s="86" t="s">
        <v>34</v>
      </c>
      <c r="J118" s="86" t="s">
        <v>34</v>
      </c>
      <c r="K118" s="86" t="s">
        <v>34</v>
      </c>
      <c r="L118" s="86" t="s">
        <v>39</v>
      </c>
      <c r="M118" s="86" t="s">
        <v>5528</v>
      </c>
      <c r="N118" s="86" t="s">
        <v>33</v>
      </c>
      <c r="O118" s="86" t="s">
        <v>34</v>
      </c>
      <c r="P118" s="86" t="s">
        <v>33</v>
      </c>
      <c r="U118" s="86" t="s">
        <v>34</v>
      </c>
      <c r="V118" s="86" t="s">
        <v>4006</v>
      </c>
      <c r="Z118" s="86" t="s">
        <v>33</v>
      </c>
      <c r="AA118" s="86" t="s">
        <v>34</v>
      </c>
      <c r="AB118" s="86" t="s">
        <v>34</v>
      </c>
      <c r="AC118" s="86" t="s">
        <v>34</v>
      </c>
      <c r="AD118" s="86" t="s">
        <v>34</v>
      </c>
      <c r="AL118" s="86" t="s">
        <v>5153</v>
      </c>
      <c r="AN118" s="175" t="s">
        <v>5257</v>
      </c>
      <c r="AO118" s="175" t="s">
        <v>5257</v>
      </c>
      <c r="AX118" s="86" t="s">
        <v>4006</v>
      </c>
      <c r="AY118" s="175" t="s">
        <v>5303</v>
      </c>
      <c r="AZ118" s="86" t="s">
        <v>34</v>
      </c>
      <c r="BA118" s="86" t="s">
        <v>37</v>
      </c>
      <c r="BB118" s="86" t="s">
        <v>34</v>
      </c>
      <c r="BC118" s="86" t="s">
        <v>34</v>
      </c>
      <c r="BD118" s="86" t="s">
        <v>5317</v>
      </c>
      <c r="BE118" s="86" t="s">
        <v>5317</v>
      </c>
      <c r="BF118" s="86" t="s">
        <v>37</v>
      </c>
      <c r="BP118" s="86" t="s">
        <v>34</v>
      </c>
      <c r="BQ118" s="86" t="s">
        <v>34</v>
      </c>
      <c r="BV118" s="86" t="s">
        <v>34</v>
      </c>
      <c r="BW118" s="86" t="s">
        <v>34</v>
      </c>
      <c r="BX118" s="86" t="s">
        <v>34</v>
      </c>
      <c r="BY118" s="86" t="s">
        <v>34</v>
      </c>
      <c r="BZ118" s="86" t="s">
        <v>33</v>
      </c>
      <c r="CA118" s="86" t="s">
        <v>34</v>
      </c>
      <c r="CB118" s="86" t="s">
        <v>33</v>
      </c>
      <c r="CC118" s="86" t="s">
        <v>34</v>
      </c>
      <c r="CD118" s="86" t="s">
        <v>34</v>
      </c>
      <c r="CE118" s="86" t="s">
        <v>34</v>
      </c>
      <c r="CF118" s="86" t="s">
        <v>34</v>
      </c>
      <c r="CG118" s="86" t="s">
        <v>34</v>
      </c>
    </row>
    <row r="119" spans="1:107" ht="153" x14ac:dyDescent="0.2">
      <c r="A119" s="1">
        <f t="shared" si="1"/>
        <v>118</v>
      </c>
      <c r="B119" s="18" t="s">
        <v>4858</v>
      </c>
      <c r="C119" s="1">
        <v>0</v>
      </c>
      <c r="E119" s="86" t="s">
        <v>34</v>
      </c>
      <c r="F119" s="86" t="s">
        <v>34</v>
      </c>
      <c r="G119" s="86" t="s">
        <v>34</v>
      </c>
      <c r="H119" s="86" t="s">
        <v>5533</v>
      </c>
      <c r="I119" s="86" t="s">
        <v>34</v>
      </c>
      <c r="J119" s="86" t="s">
        <v>5018</v>
      </c>
      <c r="K119" s="86" t="s">
        <v>5529</v>
      </c>
      <c r="L119" s="86" t="s">
        <v>34</v>
      </c>
      <c r="M119" s="86" t="s">
        <v>34</v>
      </c>
      <c r="N119" s="86" t="s">
        <v>34</v>
      </c>
      <c r="O119" s="86" t="s">
        <v>5065</v>
      </c>
      <c r="P119" s="86" t="s">
        <v>5082</v>
      </c>
      <c r="U119" s="86" t="s">
        <v>137</v>
      </c>
      <c r="V119" s="86" t="s">
        <v>34</v>
      </c>
      <c r="Z119" s="86" t="s">
        <v>34</v>
      </c>
      <c r="AA119" s="86" t="s">
        <v>5105</v>
      </c>
      <c r="AB119" s="86" t="s">
        <v>5416</v>
      </c>
      <c r="AC119" s="86" t="s">
        <v>5358</v>
      </c>
      <c r="AD119" s="86" t="s">
        <v>5514</v>
      </c>
      <c r="AX119" s="86" t="s">
        <v>34</v>
      </c>
      <c r="AZ119" s="86" t="s">
        <v>5318</v>
      </c>
      <c r="BA119" s="86" t="s">
        <v>5319</v>
      </c>
      <c r="BB119" s="86" t="s">
        <v>5320</v>
      </c>
      <c r="BC119" s="86" t="s">
        <v>5321</v>
      </c>
      <c r="BD119" s="86" t="s">
        <v>34</v>
      </c>
      <c r="BE119" s="86" t="s">
        <v>5322</v>
      </c>
      <c r="BF119" s="86" t="s">
        <v>34</v>
      </c>
      <c r="BP119" s="86" t="s">
        <v>34</v>
      </c>
      <c r="BQ119" s="86" t="s">
        <v>34</v>
      </c>
      <c r="BV119" s="86" t="s">
        <v>5392</v>
      </c>
      <c r="BW119" s="86" t="s">
        <v>5396</v>
      </c>
      <c r="BX119" s="86" t="s">
        <v>109</v>
      </c>
      <c r="BY119" s="86" t="s">
        <v>34</v>
      </c>
      <c r="BZ119" s="86" t="s">
        <v>34</v>
      </c>
      <c r="CA119" s="86" t="s">
        <v>34</v>
      </c>
      <c r="CB119" s="86" t="s">
        <v>34</v>
      </c>
      <c r="CC119" s="86" t="s">
        <v>34</v>
      </c>
      <c r="CD119" s="86" t="s">
        <v>34</v>
      </c>
      <c r="CE119" s="86" t="s">
        <v>109</v>
      </c>
      <c r="CF119" s="86" t="s">
        <v>5562</v>
      </c>
      <c r="CG119" s="86" t="s">
        <v>5358</v>
      </c>
    </row>
    <row r="120" spans="1:107" ht="25.5" x14ac:dyDescent="0.2">
      <c r="A120" s="1">
        <f t="shared" si="1"/>
        <v>119</v>
      </c>
      <c r="B120" t="s">
        <v>4800</v>
      </c>
      <c r="C120" s="1">
        <v>0</v>
      </c>
      <c r="E120" s="97">
        <v>0</v>
      </c>
      <c r="F120" s="97">
        <v>0</v>
      </c>
      <c r="G120" s="97">
        <v>0</v>
      </c>
      <c r="H120" s="97" t="s">
        <v>160</v>
      </c>
      <c r="I120" s="97">
        <v>0</v>
      </c>
      <c r="J120" s="97" t="s">
        <v>161</v>
      </c>
      <c r="K120" s="97" t="s">
        <v>5490</v>
      </c>
      <c r="L120" s="97">
        <v>0</v>
      </c>
      <c r="M120" s="97">
        <v>0</v>
      </c>
      <c r="N120" s="97">
        <v>0</v>
      </c>
      <c r="O120" s="97" t="s">
        <v>5066</v>
      </c>
      <c r="P120" s="97" t="s">
        <v>87</v>
      </c>
      <c r="S120" s="97"/>
      <c r="T120" s="97"/>
      <c r="U120" s="97" t="s">
        <v>137</v>
      </c>
      <c r="V120" s="97">
        <v>0</v>
      </c>
      <c r="W120" s="97"/>
      <c r="Z120" s="97">
        <v>0</v>
      </c>
      <c r="AA120" s="97" t="s">
        <v>5106</v>
      </c>
      <c r="AB120" s="97" t="s">
        <v>109</v>
      </c>
      <c r="AC120" s="97" t="s">
        <v>109</v>
      </c>
      <c r="AD120" s="97" t="s">
        <v>109</v>
      </c>
      <c r="AE120" s="97"/>
      <c r="AF120" s="97"/>
      <c r="AI120" s="97"/>
      <c r="AJ120" s="97"/>
      <c r="AK120" s="97"/>
      <c r="AL120" s="97"/>
      <c r="AM120" s="97"/>
      <c r="AN120" s="97"/>
      <c r="AO120" s="97"/>
      <c r="AQ120" s="97"/>
      <c r="AR120" s="97"/>
      <c r="AS120" s="97"/>
      <c r="AU120" s="97"/>
      <c r="AV120" s="97"/>
      <c r="AW120" s="97"/>
      <c r="AX120" s="97">
        <v>0</v>
      </c>
      <c r="AY120" s="97"/>
      <c r="AZ120" s="97" t="s">
        <v>141</v>
      </c>
      <c r="BA120" s="97" t="s">
        <v>87</v>
      </c>
      <c r="BB120" s="97" t="s">
        <v>91</v>
      </c>
      <c r="BC120" s="97" t="s">
        <v>98</v>
      </c>
      <c r="BD120" s="97">
        <v>0</v>
      </c>
      <c r="BE120" s="97" t="s">
        <v>87</v>
      </c>
      <c r="BF120" s="97">
        <v>0</v>
      </c>
      <c r="BG120" s="97"/>
      <c r="BH120" s="97"/>
      <c r="BJ120" s="97"/>
      <c r="BK120" s="97"/>
      <c r="BL120" s="97"/>
      <c r="BM120" s="97"/>
      <c r="BN120" s="97"/>
      <c r="BP120" s="97">
        <v>0</v>
      </c>
      <c r="BQ120" s="97">
        <v>0</v>
      </c>
      <c r="BR120" s="97"/>
      <c r="BS120" s="97"/>
      <c r="BT120" s="97"/>
      <c r="BU120" s="97"/>
      <c r="BV120" s="97" t="s">
        <v>109</v>
      </c>
      <c r="BW120" s="97" t="s">
        <v>98</v>
      </c>
      <c r="BX120" s="97" t="s">
        <v>109</v>
      </c>
      <c r="BY120" s="97">
        <v>0</v>
      </c>
      <c r="BZ120" s="97">
        <v>0</v>
      </c>
      <c r="CA120" s="97">
        <v>0</v>
      </c>
      <c r="CB120" s="97">
        <v>0</v>
      </c>
      <c r="CC120" s="97">
        <v>0</v>
      </c>
      <c r="CD120" s="97">
        <v>0</v>
      </c>
      <c r="CE120" s="97" t="s">
        <v>109</v>
      </c>
      <c r="CF120" s="97" t="s">
        <v>98</v>
      </c>
      <c r="CG120" s="97" t="s">
        <v>109</v>
      </c>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row>
    <row r="121" spans="1:107" x14ac:dyDescent="0.2">
      <c r="A121" s="1">
        <f t="shared" si="1"/>
        <v>120</v>
      </c>
      <c r="B121" t="s">
        <v>4800</v>
      </c>
      <c r="C121" s="1">
        <v>0</v>
      </c>
      <c r="E121" s="97">
        <v>0</v>
      </c>
      <c r="F121" s="97">
        <v>0</v>
      </c>
      <c r="G121" s="97">
        <v>0</v>
      </c>
      <c r="H121" s="97" t="s">
        <v>244</v>
      </c>
      <c r="I121" s="97">
        <v>0</v>
      </c>
      <c r="J121" s="97" t="s">
        <v>172</v>
      </c>
      <c r="K121" s="97" t="s">
        <v>5491</v>
      </c>
      <c r="L121" s="97">
        <v>0</v>
      </c>
      <c r="M121" s="97">
        <v>0</v>
      </c>
      <c r="N121" s="97">
        <v>0</v>
      </c>
      <c r="O121" s="97" t="s">
        <v>5067</v>
      </c>
      <c r="P121" s="97" t="s">
        <v>244</v>
      </c>
      <c r="S121" s="97"/>
      <c r="T121" s="97"/>
      <c r="U121" s="97">
        <v>0</v>
      </c>
      <c r="V121" s="97">
        <v>0</v>
      </c>
      <c r="W121" s="97"/>
      <c r="Z121" s="97">
        <v>0</v>
      </c>
      <c r="AA121" s="97" t="s">
        <v>5107</v>
      </c>
      <c r="AB121" s="97" t="s">
        <v>123</v>
      </c>
      <c r="AC121" s="97" t="s">
        <v>155</v>
      </c>
      <c r="AD121" s="97" t="s">
        <v>151</v>
      </c>
      <c r="AE121" s="97"/>
      <c r="AF121" s="97"/>
      <c r="AI121" s="97"/>
      <c r="AJ121" s="97"/>
      <c r="AK121" s="97"/>
      <c r="AL121" s="97"/>
      <c r="AM121" s="97"/>
      <c r="AN121" s="97"/>
      <c r="AO121" s="97"/>
      <c r="AQ121" s="97"/>
      <c r="AR121" s="97"/>
      <c r="AS121" s="97"/>
      <c r="AU121" s="97"/>
      <c r="AV121" s="97"/>
      <c r="AW121" s="97"/>
      <c r="AX121" s="97">
        <v>0</v>
      </c>
      <c r="AY121" s="97"/>
      <c r="AZ121" s="97" t="s">
        <v>155</v>
      </c>
      <c r="BA121" s="97" t="s">
        <v>109</v>
      </c>
      <c r="BB121" s="97" t="s">
        <v>109</v>
      </c>
      <c r="BC121" s="97" t="s">
        <v>141</v>
      </c>
      <c r="BD121" s="97">
        <v>0</v>
      </c>
      <c r="BE121" s="97" t="s">
        <v>109</v>
      </c>
      <c r="BF121" s="97">
        <v>0</v>
      </c>
      <c r="BG121" s="97"/>
      <c r="BH121" s="97"/>
      <c r="BJ121" s="97"/>
      <c r="BK121" s="97"/>
      <c r="BL121" s="97"/>
      <c r="BM121" s="97"/>
      <c r="BN121" s="97"/>
      <c r="BP121" s="97">
        <v>0</v>
      </c>
      <c r="BQ121" s="97">
        <v>0</v>
      </c>
      <c r="BR121" s="97"/>
      <c r="BS121" s="97"/>
      <c r="BT121" s="97"/>
      <c r="BU121" s="97"/>
      <c r="BV121" s="97" t="s">
        <v>224</v>
      </c>
      <c r="BW121" s="97" t="s">
        <v>151</v>
      </c>
      <c r="BX121" s="97">
        <v>0</v>
      </c>
      <c r="BY121" s="97">
        <v>0</v>
      </c>
      <c r="BZ121" s="97">
        <v>0</v>
      </c>
      <c r="CA121" s="97">
        <v>0</v>
      </c>
      <c r="CB121" s="97">
        <v>0</v>
      </c>
      <c r="CC121" s="97">
        <v>0</v>
      </c>
      <c r="CD121" s="97">
        <v>0</v>
      </c>
      <c r="CE121" s="97">
        <v>0</v>
      </c>
      <c r="CF121" s="97" t="s">
        <v>109</v>
      </c>
      <c r="CG121" s="97" t="s">
        <v>155</v>
      </c>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row>
    <row r="122" spans="1:107" ht="25.5" x14ac:dyDescent="0.2">
      <c r="A122" s="1">
        <f t="shared" si="1"/>
        <v>121</v>
      </c>
      <c r="B122" t="s">
        <v>4800</v>
      </c>
      <c r="C122" s="1">
        <v>0</v>
      </c>
      <c r="E122" s="97">
        <v>0</v>
      </c>
      <c r="F122" s="97">
        <v>0</v>
      </c>
      <c r="G122" s="97">
        <v>0</v>
      </c>
      <c r="H122" s="97">
        <v>0</v>
      </c>
      <c r="I122" s="97">
        <v>0</v>
      </c>
      <c r="J122" s="97" t="s">
        <v>187</v>
      </c>
      <c r="K122" s="97" t="s">
        <v>5492</v>
      </c>
      <c r="L122" s="97">
        <v>0</v>
      </c>
      <c r="M122" s="97">
        <v>0</v>
      </c>
      <c r="N122" s="97">
        <v>0</v>
      </c>
      <c r="O122" s="97" t="s">
        <v>53</v>
      </c>
      <c r="P122" s="97">
        <v>0</v>
      </c>
      <c r="S122" s="97"/>
      <c r="T122" s="97"/>
      <c r="U122" s="97">
        <v>0</v>
      </c>
      <c r="V122" s="97">
        <v>0</v>
      </c>
      <c r="W122" s="97"/>
      <c r="Z122" s="97">
        <v>0</v>
      </c>
      <c r="AA122" s="97" t="s">
        <v>5108</v>
      </c>
      <c r="AB122" s="97" t="s">
        <v>249</v>
      </c>
      <c r="AC122" s="97">
        <v>0</v>
      </c>
      <c r="AD122" s="97" t="s">
        <v>155</v>
      </c>
      <c r="AE122" s="97"/>
      <c r="AF122" s="97"/>
      <c r="AI122" s="97"/>
      <c r="AJ122" s="97"/>
      <c r="AK122" s="97"/>
      <c r="AL122" s="97"/>
      <c r="AM122" s="97"/>
      <c r="AN122" s="97"/>
      <c r="AO122" s="97"/>
      <c r="AQ122" s="97"/>
      <c r="AR122" s="97"/>
      <c r="AS122" s="97"/>
      <c r="AU122" s="97"/>
      <c r="AV122" s="97"/>
      <c r="AW122" s="97"/>
      <c r="AX122" s="97">
        <v>0</v>
      </c>
      <c r="AY122" s="97"/>
      <c r="AZ122" s="97" t="s">
        <v>175</v>
      </c>
      <c r="BA122" s="97">
        <v>0</v>
      </c>
      <c r="BB122" s="97" t="s">
        <v>228</v>
      </c>
      <c r="BC122" s="97" t="s">
        <v>5108</v>
      </c>
      <c r="BD122" s="97">
        <v>0</v>
      </c>
      <c r="BE122" s="97" t="s">
        <v>155</v>
      </c>
      <c r="BF122" s="97">
        <v>0</v>
      </c>
      <c r="BG122" s="97"/>
      <c r="BH122" s="97"/>
      <c r="BJ122" s="97"/>
      <c r="BK122" s="97"/>
      <c r="BL122" s="97"/>
      <c r="BM122" s="97"/>
      <c r="BN122" s="97"/>
      <c r="BP122" s="97">
        <v>0</v>
      </c>
      <c r="BQ122" s="97">
        <v>0</v>
      </c>
      <c r="BR122" s="97"/>
      <c r="BS122" s="97"/>
      <c r="BT122" s="97"/>
      <c r="BU122" s="97"/>
      <c r="BV122" s="97">
        <v>0</v>
      </c>
      <c r="BW122" s="97" t="s">
        <v>155</v>
      </c>
      <c r="BX122" s="97">
        <v>0</v>
      </c>
      <c r="BY122" s="97">
        <v>0</v>
      </c>
      <c r="BZ122" s="97">
        <v>0</v>
      </c>
      <c r="CA122" s="97">
        <v>0</v>
      </c>
      <c r="CB122" s="97">
        <v>0</v>
      </c>
      <c r="CC122" s="97">
        <v>0</v>
      </c>
      <c r="CD122" s="97">
        <v>0</v>
      </c>
      <c r="CE122" s="97">
        <v>0</v>
      </c>
      <c r="CF122" s="97" t="s">
        <v>141</v>
      </c>
      <c r="CG122" s="97">
        <v>0</v>
      </c>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row>
    <row r="123" spans="1:107" x14ac:dyDescent="0.2">
      <c r="A123" s="1">
        <f t="shared" si="1"/>
        <v>122</v>
      </c>
      <c r="B123" t="s">
        <v>4800</v>
      </c>
      <c r="C123" s="1">
        <v>0</v>
      </c>
      <c r="E123" s="97">
        <v>0</v>
      </c>
      <c r="F123" s="97">
        <v>0</v>
      </c>
      <c r="G123" s="97">
        <v>0</v>
      </c>
      <c r="H123" s="97">
        <v>0</v>
      </c>
      <c r="I123" s="97">
        <v>0</v>
      </c>
      <c r="J123" s="97" t="s">
        <v>5019</v>
      </c>
      <c r="K123" s="97" t="s">
        <v>187</v>
      </c>
      <c r="L123" s="97">
        <v>0</v>
      </c>
      <c r="M123" s="97">
        <v>0</v>
      </c>
      <c r="N123" s="97">
        <v>0</v>
      </c>
      <c r="O123" s="97" t="s">
        <v>212</v>
      </c>
      <c r="P123" s="97">
        <v>0</v>
      </c>
      <c r="S123" s="97"/>
      <c r="T123" s="97"/>
      <c r="U123" s="97">
        <v>0</v>
      </c>
      <c r="V123" s="97">
        <v>0</v>
      </c>
      <c r="W123" s="97"/>
      <c r="Z123" s="97">
        <v>0</v>
      </c>
      <c r="AA123" s="97" t="s">
        <v>157</v>
      </c>
      <c r="AB123" s="97">
        <v>0</v>
      </c>
      <c r="AC123" s="97">
        <v>0</v>
      </c>
      <c r="AD123" s="97" t="s">
        <v>123</v>
      </c>
      <c r="AE123" s="97"/>
      <c r="AF123" s="97"/>
      <c r="AI123" s="97"/>
      <c r="AJ123" s="97"/>
      <c r="AK123" s="97"/>
      <c r="AL123" s="97"/>
      <c r="AM123" s="97"/>
      <c r="AN123" s="97"/>
      <c r="AO123" s="97"/>
      <c r="AQ123" s="97"/>
      <c r="AR123" s="97"/>
      <c r="AS123" s="97"/>
      <c r="AU123" s="97"/>
      <c r="AV123" s="97"/>
      <c r="AW123" s="97"/>
      <c r="AX123" s="97">
        <v>0</v>
      </c>
      <c r="AY123" s="97"/>
      <c r="AZ123" s="97" t="s">
        <v>224</v>
      </c>
      <c r="BA123" s="97">
        <v>0</v>
      </c>
      <c r="BB123" s="97">
        <v>0</v>
      </c>
      <c r="BC123" s="97" t="s">
        <v>175</v>
      </c>
      <c r="BD123" s="97">
        <v>0</v>
      </c>
      <c r="BE123" s="97" t="s">
        <v>175</v>
      </c>
      <c r="BF123" s="97">
        <v>0</v>
      </c>
      <c r="BG123" s="97"/>
      <c r="BH123" s="97"/>
      <c r="BJ123" s="97"/>
      <c r="BK123" s="97"/>
      <c r="BL123" s="97"/>
      <c r="BM123" s="97"/>
      <c r="BN123" s="97"/>
      <c r="BP123" s="97">
        <v>0</v>
      </c>
      <c r="BQ123" s="97">
        <v>0</v>
      </c>
      <c r="BR123" s="97"/>
      <c r="BS123" s="97"/>
      <c r="BT123" s="97"/>
      <c r="BU123" s="97"/>
      <c r="BV123" s="97">
        <v>0</v>
      </c>
      <c r="BW123" s="97" t="s">
        <v>157</v>
      </c>
      <c r="BX123" s="97">
        <v>0</v>
      </c>
      <c r="BY123" s="97">
        <v>0</v>
      </c>
      <c r="BZ123" s="97">
        <v>0</v>
      </c>
      <c r="CA123" s="97">
        <v>0</v>
      </c>
      <c r="CB123" s="97">
        <v>0</v>
      </c>
      <c r="CC123" s="97">
        <v>0</v>
      </c>
      <c r="CD123" s="97">
        <v>0</v>
      </c>
      <c r="CE123" s="97">
        <v>0</v>
      </c>
      <c r="CF123" s="97" t="s">
        <v>155</v>
      </c>
      <c r="CG123" s="97">
        <v>0</v>
      </c>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row>
    <row r="124" spans="1:107" ht="25.5" x14ac:dyDescent="0.2">
      <c r="A124" s="1">
        <f t="shared" si="1"/>
        <v>123</v>
      </c>
      <c r="B124" t="s">
        <v>4800</v>
      </c>
      <c r="C124" s="1">
        <v>0</v>
      </c>
      <c r="E124" s="97">
        <v>0</v>
      </c>
      <c r="F124" s="97">
        <v>0</v>
      </c>
      <c r="G124" s="97">
        <v>0</v>
      </c>
      <c r="H124" s="97">
        <v>0</v>
      </c>
      <c r="I124" s="97">
        <v>0</v>
      </c>
      <c r="J124" s="97">
        <v>0</v>
      </c>
      <c r="K124" s="97" t="s">
        <v>191</v>
      </c>
      <c r="L124" s="97">
        <v>0</v>
      </c>
      <c r="M124" s="97">
        <v>0</v>
      </c>
      <c r="N124" s="97">
        <v>0</v>
      </c>
      <c r="O124" s="97" t="s">
        <v>5068</v>
      </c>
      <c r="P124" s="97">
        <v>0</v>
      </c>
      <c r="S124" s="97"/>
      <c r="T124" s="97"/>
      <c r="U124" s="97">
        <v>0</v>
      </c>
      <c r="V124" s="97">
        <v>0</v>
      </c>
      <c r="W124" s="97"/>
      <c r="Z124" s="97">
        <v>0</v>
      </c>
      <c r="AA124" s="97" t="s">
        <v>175</v>
      </c>
      <c r="AB124" s="97">
        <v>0</v>
      </c>
      <c r="AC124" s="97">
        <v>0</v>
      </c>
      <c r="AD124" s="97" t="s">
        <v>249</v>
      </c>
      <c r="AE124" s="97"/>
      <c r="AF124" s="97"/>
      <c r="AI124" s="97"/>
      <c r="AJ124" s="97"/>
      <c r="AK124" s="97"/>
      <c r="AL124" s="97"/>
      <c r="AM124" s="97"/>
      <c r="AN124" s="97"/>
      <c r="AO124" s="97"/>
      <c r="AQ124" s="97"/>
      <c r="AR124" s="97"/>
      <c r="AS124" s="97"/>
      <c r="AU124" s="97"/>
      <c r="AV124" s="97"/>
      <c r="AW124" s="97"/>
      <c r="AX124" s="97">
        <v>0</v>
      </c>
      <c r="AY124" s="97"/>
      <c r="AZ124" s="97">
        <v>0</v>
      </c>
      <c r="BA124" s="97">
        <v>0</v>
      </c>
      <c r="BB124" s="97">
        <v>0</v>
      </c>
      <c r="BC124" s="97" t="s">
        <v>212</v>
      </c>
      <c r="BD124" s="97">
        <v>0</v>
      </c>
      <c r="BE124" s="97" t="s">
        <v>5323</v>
      </c>
      <c r="BF124" s="97">
        <v>0</v>
      </c>
      <c r="BG124" s="97"/>
      <c r="BH124" s="97"/>
      <c r="BJ124" s="97"/>
      <c r="BK124" s="97"/>
      <c r="BL124" s="97"/>
      <c r="BM124" s="97"/>
      <c r="BN124" s="97"/>
      <c r="BP124" s="97">
        <v>0</v>
      </c>
      <c r="BQ124" s="97">
        <v>0</v>
      </c>
      <c r="BR124" s="97"/>
      <c r="BS124" s="97"/>
      <c r="BT124" s="97"/>
      <c r="BU124" s="97"/>
      <c r="BV124" s="97">
        <v>0</v>
      </c>
      <c r="BW124" s="97" t="s">
        <v>212</v>
      </c>
      <c r="BX124" s="97">
        <v>0</v>
      </c>
      <c r="BY124" s="97">
        <v>0</v>
      </c>
      <c r="BZ124" s="97">
        <v>0</v>
      </c>
      <c r="CA124" s="97">
        <v>0</v>
      </c>
      <c r="CB124" s="97">
        <v>0</v>
      </c>
      <c r="CC124" s="97">
        <v>0</v>
      </c>
      <c r="CD124" s="97">
        <v>0</v>
      </c>
      <c r="CE124" s="97">
        <v>0</v>
      </c>
      <c r="CF124" s="97" t="s">
        <v>212</v>
      </c>
      <c r="CG124" s="97">
        <v>0</v>
      </c>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row>
    <row r="125" spans="1:107" ht="25.5" x14ac:dyDescent="0.2">
      <c r="A125" s="1">
        <f t="shared" si="1"/>
        <v>124</v>
      </c>
      <c r="B125" t="s">
        <v>4800</v>
      </c>
      <c r="C125" s="1">
        <v>0</v>
      </c>
      <c r="E125" s="97">
        <v>0</v>
      </c>
      <c r="F125" s="97">
        <v>0</v>
      </c>
      <c r="G125" s="97">
        <v>0</v>
      </c>
      <c r="H125" s="97">
        <v>0</v>
      </c>
      <c r="I125" s="97">
        <v>0</v>
      </c>
      <c r="J125" s="97">
        <v>0</v>
      </c>
      <c r="K125" s="97" t="s">
        <v>5027</v>
      </c>
      <c r="L125" s="97">
        <v>0</v>
      </c>
      <c r="M125" s="97">
        <v>0</v>
      </c>
      <c r="N125" s="97">
        <v>0</v>
      </c>
      <c r="O125" s="97" t="s">
        <v>244</v>
      </c>
      <c r="P125" s="97">
        <v>0</v>
      </c>
      <c r="S125" s="97"/>
      <c r="T125" s="97"/>
      <c r="U125" s="97">
        <v>0</v>
      </c>
      <c r="V125" s="97">
        <v>0</v>
      </c>
      <c r="W125" s="97"/>
      <c r="Z125" s="97">
        <v>0</v>
      </c>
      <c r="AA125" s="97" t="s">
        <v>224</v>
      </c>
      <c r="AB125" s="97">
        <v>0</v>
      </c>
      <c r="AC125" s="97">
        <v>0</v>
      </c>
      <c r="AD125" s="97" t="s">
        <v>261</v>
      </c>
      <c r="AE125" s="97"/>
      <c r="AF125" s="97"/>
      <c r="AI125" s="97"/>
      <c r="AJ125" s="97"/>
      <c r="AK125" s="97"/>
      <c r="AL125" s="97"/>
      <c r="AM125" s="97"/>
      <c r="AN125" s="97"/>
      <c r="AO125" s="97"/>
      <c r="AQ125" s="97"/>
      <c r="AR125" s="97"/>
      <c r="AS125" s="97"/>
      <c r="AU125" s="97"/>
      <c r="AV125" s="97"/>
      <c r="AW125" s="97"/>
      <c r="AX125" s="97">
        <v>0</v>
      </c>
      <c r="AY125" s="97"/>
      <c r="AZ125" s="97">
        <v>0</v>
      </c>
      <c r="BA125" s="97">
        <v>0</v>
      </c>
      <c r="BB125" s="97">
        <v>0</v>
      </c>
      <c r="BC125" s="97" t="s">
        <v>222</v>
      </c>
      <c r="BD125" s="97">
        <v>0</v>
      </c>
      <c r="BE125" s="97" t="s">
        <v>5324</v>
      </c>
      <c r="BF125" s="97">
        <v>0</v>
      </c>
      <c r="BG125" s="97"/>
      <c r="BH125" s="97"/>
      <c r="BJ125" s="97"/>
      <c r="BK125" s="97"/>
      <c r="BL125" s="97"/>
      <c r="BM125" s="97"/>
      <c r="BN125" s="97"/>
      <c r="BP125" s="97">
        <v>0</v>
      </c>
      <c r="BQ125" s="97">
        <v>0</v>
      </c>
      <c r="BR125" s="97"/>
      <c r="BS125" s="97"/>
      <c r="BT125" s="97"/>
      <c r="BU125" s="97"/>
      <c r="BV125" s="97">
        <v>0</v>
      </c>
      <c r="BW125" s="97" t="s">
        <v>224</v>
      </c>
      <c r="BX125" s="97">
        <v>0</v>
      </c>
      <c r="BY125" s="97">
        <v>0</v>
      </c>
      <c r="BZ125" s="97">
        <v>0</v>
      </c>
      <c r="CA125" s="97">
        <v>0</v>
      </c>
      <c r="CB125" s="97">
        <v>0</v>
      </c>
      <c r="CC125" s="97">
        <v>0</v>
      </c>
      <c r="CD125" s="97">
        <v>0</v>
      </c>
      <c r="CE125" s="97">
        <v>0</v>
      </c>
      <c r="CF125" s="97" t="s">
        <v>263</v>
      </c>
      <c r="CG125" s="97">
        <v>0</v>
      </c>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row>
    <row r="126" spans="1:107" ht="25.5" x14ac:dyDescent="0.2">
      <c r="A126" s="1">
        <f t="shared" si="1"/>
        <v>125</v>
      </c>
      <c r="B126" t="s">
        <v>4800</v>
      </c>
      <c r="C126" s="1">
        <v>0</v>
      </c>
      <c r="E126" s="97">
        <v>0</v>
      </c>
      <c r="F126" s="97">
        <v>0</v>
      </c>
      <c r="G126" s="97">
        <v>0</v>
      </c>
      <c r="H126" s="97">
        <v>0</v>
      </c>
      <c r="I126" s="97">
        <v>0</v>
      </c>
      <c r="J126" s="97">
        <v>0</v>
      </c>
      <c r="K126" s="97" t="s">
        <v>5323</v>
      </c>
      <c r="L126" s="97">
        <v>0</v>
      </c>
      <c r="M126" s="97">
        <v>0</v>
      </c>
      <c r="N126" s="97">
        <v>0</v>
      </c>
      <c r="O126" s="97">
        <v>0</v>
      </c>
      <c r="P126" s="97">
        <v>0</v>
      </c>
      <c r="S126" s="97"/>
      <c r="T126" s="97"/>
      <c r="U126" s="97">
        <v>0</v>
      </c>
      <c r="V126" s="97">
        <v>0</v>
      </c>
      <c r="W126" s="97"/>
      <c r="Z126" s="97">
        <v>0</v>
      </c>
      <c r="AA126" s="97">
        <v>0</v>
      </c>
      <c r="AB126" s="97">
        <v>0</v>
      </c>
      <c r="AC126" s="97">
        <v>0</v>
      </c>
      <c r="AD126" s="97">
        <v>0</v>
      </c>
      <c r="AE126" s="97"/>
      <c r="AF126" s="97"/>
      <c r="AI126" s="97"/>
      <c r="AJ126" s="97"/>
      <c r="AK126" s="97"/>
      <c r="AL126" s="97"/>
      <c r="AM126" s="97"/>
      <c r="AN126" s="97"/>
      <c r="AO126" s="97"/>
      <c r="AQ126" s="97"/>
      <c r="AR126" s="97"/>
      <c r="AS126" s="97"/>
      <c r="AU126" s="97"/>
      <c r="AV126" s="97"/>
      <c r="AW126" s="97"/>
      <c r="AX126" s="97">
        <v>0</v>
      </c>
      <c r="AY126" s="97"/>
      <c r="AZ126" s="97">
        <v>0</v>
      </c>
      <c r="BA126" s="97">
        <v>0</v>
      </c>
      <c r="BB126" s="97">
        <v>0</v>
      </c>
      <c r="BC126" s="97" t="s">
        <v>224</v>
      </c>
      <c r="BD126" s="97">
        <v>0</v>
      </c>
      <c r="BE126" s="97">
        <v>0</v>
      </c>
      <c r="BF126" s="97">
        <v>0</v>
      </c>
      <c r="BG126" s="97"/>
      <c r="BH126" s="97"/>
      <c r="BJ126" s="97"/>
      <c r="BK126" s="97"/>
      <c r="BL126" s="97"/>
      <c r="BM126" s="97"/>
      <c r="BN126" s="97"/>
      <c r="BP126" s="97">
        <v>0</v>
      </c>
      <c r="BQ126" s="97">
        <v>0</v>
      </c>
      <c r="BR126" s="97"/>
      <c r="BS126" s="97"/>
      <c r="BT126" s="97"/>
      <c r="BU126" s="97"/>
      <c r="BV126" s="97">
        <v>0</v>
      </c>
      <c r="BW126" s="97">
        <v>0</v>
      </c>
      <c r="BX126" s="97">
        <v>0</v>
      </c>
      <c r="BY126" s="97">
        <v>0</v>
      </c>
      <c r="BZ126" s="97">
        <v>0</v>
      </c>
      <c r="CA126" s="97">
        <v>0</v>
      </c>
      <c r="CB126" s="97">
        <v>0</v>
      </c>
      <c r="CC126" s="97">
        <v>0</v>
      </c>
      <c r="CD126" s="97">
        <v>0</v>
      </c>
      <c r="CE126" s="97">
        <v>0</v>
      </c>
      <c r="CF126" s="97">
        <v>0</v>
      </c>
      <c r="CG126" s="97">
        <v>0</v>
      </c>
      <c r="CH126" s="97"/>
      <c r="CI126" s="97"/>
      <c r="CJ126" s="97"/>
      <c r="CK126" s="97"/>
      <c r="CL126" s="97"/>
      <c r="CM126" s="97"/>
      <c r="CN126" s="97"/>
      <c r="CO126" s="97"/>
      <c r="CP126" s="97"/>
      <c r="CQ126" s="97"/>
      <c r="CR126" s="97"/>
      <c r="CS126" s="97"/>
      <c r="CT126" s="97"/>
      <c r="CU126" s="97"/>
      <c r="CV126" s="97"/>
      <c r="CW126" s="97"/>
      <c r="CX126" s="97"/>
      <c r="CY126" s="97"/>
      <c r="CZ126" s="97"/>
      <c r="DA126" s="97"/>
      <c r="DB126" s="97"/>
      <c r="DC126" s="97"/>
    </row>
    <row r="127" spans="1:107" x14ac:dyDescent="0.2">
      <c r="A127" s="1">
        <f t="shared" si="1"/>
        <v>126</v>
      </c>
      <c r="B127" t="s">
        <v>4800</v>
      </c>
      <c r="C127" s="1">
        <v>0</v>
      </c>
      <c r="E127" s="97">
        <v>0</v>
      </c>
      <c r="F127" s="97">
        <v>0</v>
      </c>
      <c r="G127" s="97">
        <v>0</v>
      </c>
      <c r="H127" s="97">
        <v>0</v>
      </c>
      <c r="I127" s="97">
        <v>0</v>
      </c>
      <c r="J127" s="97">
        <v>0</v>
      </c>
      <c r="K127" s="97" t="s">
        <v>5324</v>
      </c>
      <c r="L127" s="97">
        <v>0</v>
      </c>
      <c r="M127" s="97">
        <v>0</v>
      </c>
      <c r="N127" s="97">
        <v>0</v>
      </c>
      <c r="O127" s="97">
        <v>0</v>
      </c>
      <c r="P127" s="97">
        <v>0</v>
      </c>
      <c r="S127" s="97"/>
      <c r="T127" s="97"/>
      <c r="U127" s="97">
        <v>0</v>
      </c>
      <c r="V127" s="97">
        <v>0</v>
      </c>
      <c r="W127" s="97"/>
      <c r="Z127" s="97">
        <v>0</v>
      </c>
      <c r="AA127" s="97">
        <v>0</v>
      </c>
      <c r="AB127" s="97">
        <v>0</v>
      </c>
      <c r="AC127" s="97">
        <v>0</v>
      </c>
      <c r="AD127" s="97">
        <v>0</v>
      </c>
      <c r="AE127" s="97"/>
      <c r="AF127" s="97"/>
      <c r="AI127" s="97"/>
      <c r="AJ127" s="97"/>
      <c r="AK127" s="97"/>
      <c r="AL127" s="97"/>
      <c r="AM127" s="97"/>
      <c r="AN127" s="97"/>
      <c r="AO127" s="97"/>
      <c r="AQ127" s="97"/>
      <c r="AR127" s="97"/>
      <c r="AS127" s="97"/>
      <c r="AU127" s="97"/>
      <c r="AV127" s="97"/>
      <c r="AW127" s="97"/>
      <c r="AX127" s="97">
        <v>0</v>
      </c>
      <c r="AY127" s="97"/>
      <c r="AZ127" s="97">
        <v>0</v>
      </c>
      <c r="BA127" s="97">
        <v>0</v>
      </c>
      <c r="BB127" s="97">
        <v>0</v>
      </c>
      <c r="BC127" s="97" t="s">
        <v>263</v>
      </c>
      <c r="BD127" s="97">
        <v>0</v>
      </c>
      <c r="BE127" s="97">
        <v>0</v>
      </c>
      <c r="BF127" s="97">
        <v>0</v>
      </c>
      <c r="BG127" s="97"/>
      <c r="BH127" s="97"/>
      <c r="BJ127" s="97"/>
      <c r="BK127" s="97"/>
      <c r="BL127" s="97"/>
      <c r="BM127" s="97"/>
      <c r="BN127" s="97"/>
      <c r="BP127" s="97">
        <v>0</v>
      </c>
      <c r="BQ127" s="97">
        <v>0</v>
      </c>
      <c r="BR127" s="97"/>
      <c r="BS127" s="97"/>
      <c r="BT127" s="97"/>
      <c r="BU127" s="97"/>
      <c r="BV127" s="97">
        <v>0</v>
      </c>
      <c r="BW127" s="97">
        <v>0</v>
      </c>
      <c r="BX127" s="97">
        <v>0</v>
      </c>
      <c r="BY127" s="97">
        <v>0</v>
      </c>
      <c r="BZ127" s="97">
        <v>0</v>
      </c>
      <c r="CA127" s="97">
        <v>0</v>
      </c>
      <c r="CB127" s="97">
        <v>0</v>
      </c>
      <c r="CC127" s="97">
        <v>0</v>
      </c>
      <c r="CD127" s="97">
        <v>0</v>
      </c>
      <c r="CE127" s="97">
        <v>0</v>
      </c>
      <c r="CF127" s="97">
        <v>0</v>
      </c>
      <c r="CG127" s="97">
        <v>0</v>
      </c>
      <c r="CH127" s="97"/>
      <c r="CI127" s="97"/>
      <c r="CJ127" s="97"/>
      <c r="CK127" s="97"/>
      <c r="CL127" s="97"/>
      <c r="CM127" s="97"/>
      <c r="CN127" s="97"/>
      <c r="CO127" s="97"/>
      <c r="CP127" s="97"/>
      <c r="CQ127" s="97"/>
      <c r="CR127" s="97"/>
      <c r="CS127" s="97"/>
      <c r="CT127" s="97"/>
      <c r="CU127" s="97"/>
      <c r="CV127" s="97"/>
      <c r="CW127" s="97"/>
      <c r="CX127" s="97"/>
      <c r="CY127" s="97"/>
      <c r="CZ127" s="97"/>
      <c r="DA127" s="97"/>
      <c r="DB127" s="97"/>
      <c r="DC127" s="97"/>
    </row>
    <row r="128" spans="1:107" x14ac:dyDescent="0.2">
      <c r="A128" s="1">
        <f t="shared" si="1"/>
        <v>127</v>
      </c>
      <c r="B128" t="s">
        <v>4800</v>
      </c>
      <c r="C128" s="1">
        <v>0</v>
      </c>
      <c r="E128" s="97">
        <v>0</v>
      </c>
      <c r="F128" s="97">
        <v>0</v>
      </c>
      <c r="G128" s="97">
        <v>0</v>
      </c>
      <c r="H128" s="97">
        <v>0</v>
      </c>
      <c r="I128" s="97">
        <v>0</v>
      </c>
      <c r="J128" s="97">
        <v>0</v>
      </c>
      <c r="K128" s="97" t="s">
        <v>226</v>
      </c>
      <c r="L128" s="97">
        <v>0</v>
      </c>
      <c r="M128" s="97">
        <v>0</v>
      </c>
      <c r="N128" s="97">
        <v>0</v>
      </c>
      <c r="O128" s="97">
        <v>0</v>
      </c>
      <c r="P128" s="97">
        <v>0</v>
      </c>
      <c r="S128" s="97"/>
      <c r="T128" s="97"/>
      <c r="U128" s="97">
        <v>0</v>
      </c>
      <c r="V128" s="97">
        <v>0</v>
      </c>
      <c r="W128" s="97"/>
      <c r="Z128" s="97">
        <v>0</v>
      </c>
      <c r="AA128" s="97">
        <v>0</v>
      </c>
      <c r="AB128" s="97">
        <v>0</v>
      </c>
      <c r="AC128" s="97">
        <v>0</v>
      </c>
      <c r="AD128" s="97">
        <v>0</v>
      </c>
      <c r="AE128" s="97"/>
      <c r="AF128" s="97"/>
      <c r="AI128" s="97"/>
      <c r="AJ128" s="97"/>
      <c r="AK128" s="97"/>
      <c r="AL128" s="97"/>
      <c r="AM128" s="97"/>
      <c r="AN128" s="97"/>
      <c r="AO128" s="97"/>
      <c r="AQ128" s="97"/>
      <c r="AR128" s="97"/>
      <c r="AS128" s="97"/>
      <c r="AU128" s="97"/>
      <c r="AV128" s="97"/>
      <c r="AW128" s="97"/>
      <c r="AX128" s="97">
        <v>0</v>
      </c>
      <c r="AY128" s="97"/>
      <c r="AZ128" s="97">
        <v>0</v>
      </c>
      <c r="BA128" s="97">
        <v>0</v>
      </c>
      <c r="BB128" s="97">
        <v>0</v>
      </c>
      <c r="BC128" s="97">
        <v>0</v>
      </c>
      <c r="BD128" s="97">
        <v>0</v>
      </c>
      <c r="BE128" s="97">
        <v>0</v>
      </c>
      <c r="BF128" s="97">
        <v>0</v>
      </c>
      <c r="BG128" s="97"/>
      <c r="BH128" s="97"/>
      <c r="BJ128" s="97"/>
      <c r="BK128" s="97"/>
      <c r="BL128" s="97"/>
      <c r="BM128" s="97"/>
      <c r="BN128" s="97"/>
      <c r="BP128" s="97">
        <v>0</v>
      </c>
      <c r="BQ128" s="97">
        <v>0</v>
      </c>
      <c r="BR128" s="97"/>
      <c r="BS128" s="97"/>
      <c r="BT128" s="97"/>
      <c r="BU128" s="97"/>
      <c r="BV128" s="97">
        <v>0</v>
      </c>
      <c r="BW128" s="97">
        <v>0</v>
      </c>
      <c r="BX128" s="97">
        <v>0</v>
      </c>
      <c r="BY128" s="97">
        <v>0</v>
      </c>
      <c r="BZ128" s="97">
        <v>0</v>
      </c>
      <c r="CA128" s="97">
        <v>0</v>
      </c>
      <c r="CB128" s="97">
        <v>0</v>
      </c>
      <c r="CC128" s="97">
        <v>0</v>
      </c>
      <c r="CD128" s="97">
        <v>0</v>
      </c>
      <c r="CE128" s="97">
        <v>0</v>
      </c>
      <c r="CF128" s="97">
        <v>0</v>
      </c>
      <c r="CG128" s="97">
        <v>0</v>
      </c>
      <c r="CH128" s="97"/>
      <c r="CI128" s="97"/>
      <c r="CJ128" s="97"/>
      <c r="CK128" s="97"/>
      <c r="CL128" s="97"/>
      <c r="CM128" s="97"/>
      <c r="CN128" s="97"/>
      <c r="CO128" s="97"/>
      <c r="CP128" s="97"/>
      <c r="CQ128" s="97"/>
      <c r="CR128" s="97"/>
      <c r="CS128" s="97"/>
      <c r="CT128" s="97"/>
      <c r="CU128" s="97"/>
      <c r="CV128" s="97"/>
      <c r="CW128" s="97"/>
      <c r="CX128" s="97"/>
      <c r="CY128" s="97"/>
      <c r="CZ128" s="97"/>
      <c r="DA128" s="97"/>
      <c r="DB128" s="97"/>
      <c r="DC128" s="97"/>
    </row>
    <row r="129" spans="1:107" x14ac:dyDescent="0.2">
      <c r="A129" s="1">
        <f t="shared" si="1"/>
        <v>128</v>
      </c>
      <c r="B129" t="s">
        <v>4800</v>
      </c>
      <c r="C129" s="1">
        <v>0</v>
      </c>
      <c r="E129" s="97">
        <v>0</v>
      </c>
      <c r="F129" s="97">
        <v>0</v>
      </c>
      <c r="G129" s="97">
        <v>0</v>
      </c>
      <c r="H129" s="97">
        <v>0</v>
      </c>
      <c r="I129" s="97">
        <v>0</v>
      </c>
      <c r="J129" s="97">
        <v>0</v>
      </c>
      <c r="K129" s="97" t="s">
        <v>236</v>
      </c>
      <c r="L129" s="97">
        <v>0</v>
      </c>
      <c r="M129" s="97">
        <v>0</v>
      </c>
      <c r="N129" s="97">
        <v>0</v>
      </c>
      <c r="O129" s="97">
        <v>0</v>
      </c>
      <c r="P129" s="97">
        <v>0</v>
      </c>
      <c r="S129" s="97"/>
      <c r="T129" s="97"/>
      <c r="U129" s="97">
        <v>0</v>
      </c>
      <c r="V129" s="97">
        <v>0</v>
      </c>
      <c r="W129" s="97"/>
      <c r="Z129" s="97">
        <v>0</v>
      </c>
      <c r="AA129" s="97">
        <v>0</v>
      </c>
      <c r="AB129" s="97">
        <v>0</v>
      </c>
      <c r="AC129" s="97">
        <v>0</v>
      </c>
      <c r="AD129" s="97">
        <v>0</v>
      </c>
      <c r="AE129" s="97"/>
      <c r="AF129" s="97"/>
      <c r="AI129" s="97"/>
      <c r="AJ129" s="97"/>
      <c r="AK129" s="97"/>
      <c r="AL129" s="97"/>
      <c r="AM129" s="97"/>
      <c r="AN129" s="97"/>
      <c r="AO129" s="97"/>
      <c r="AQ129" s="97"/>
      <c r="AR129" s="97"/>
      <c r="AS129" s="97"/>
      <c r="AU129" s="97"/>
      <c r="AV129" s="97"/>
      <c r="AW129" s="97"/>
      <c r="AX129" s="97">
        <v>0</v>
      </c>
      <c r="AY129" s="97"/>
      <c r="AZ129" s="97">
        <v>0</v>
      </c>
      <c r="BA129" s="97">
        <v>0</v>
      </c>
      <c r="BB129" s="97">
        <v>0</v>
      </c>
      <c r="BC129" s="97">
        <v>0</v>
      </c>
      <c r="BD129" s="97">
        <v>0</v>
      </c>
      <c r="BE129" s="97">
        <v>0</v>
      </c>
      <c r="BF129" s="97">
        <v>0</v>
      </c>
      <c r="BG129" s="97"/>
      <c r="BH129" s="97"/>
      <c r="BJ129" s="97"/>
      <c r="BK129" s="97"/>
      <c r="BL129" s="97"/>
      <c r="BM129" s="97"/>
      <c r="BN129" s="97"/>
      <c r="BP129" s="97">
        <v>0</v>
      </c>
      <c r="BQ129" s="97">
        <v>0</v>
      </c>
      <c r="BR129" s="97"/>
      <c r="BS129" s="97"/>
      <c r="BT129" s="97"/>
      <c r="BU129" s="97"/>
      <c r="BV129" s="97">
        <v>0</v>
      </c>
      <c r="BW129" s="97">
        <v>0</v>
      </c>
      <c r="BX129" s="97">
        <v>0</v>
      </c>
      <c r="BY129" s="97">
        <v>0</v>
      </c>
      <c r="BZ129" s="97">
        <v>0</v>
      </c>
      <c r="CA129" s="97">
        <v>0</v>
      </c>
      <c r="CB129" s="97">
        <v>0</v>
      </c>
      <c r="CC129" s="97">
        <v>0</v>
      </c>
      <c r="CD129" s="97">
        <v>0</v>
      </c>
      <c r="CE129" s="97">
        <v>0</v>
      </c>
      <c r="CF129" s="97">
        <v>0</v>
      </c>
      <c r="CG129" s="97">
        <v>0</v>
      </c>
      <c r="CH129" s="97"/>
      <c r="CI129" s="97"/>
      <c r="CJ129" s="97"/>
      <c r="CK129" s="97"/>
      <c r="CL129" s="97"/>
      <c r="CM129" s="97"/>
      <c r="CN129" s="97"/>
      <c r="CO129" s="97"/>
      <c r="CP129" s="97"/>
      <c r="CQ129" s="97"/>
      <c r="CR129" s="97"/>
      <c r="CS129" s="97"/>
      <c r="CT129" s="97"/>
      <c r="CU129" s="97"/>
      <c r="CV129" s="97"/>
      <c r="CW129" s="97"/>
      <c r="CX129" s="97"/>
      <c r="CY129" s="97"/>
      <c r="CZ129" s="97"/>
      <c r="DA129" s="97"/>
      <c r="DB129" s="97"/>
      <c r="DC129" s="97"/>
    </row>
    <row r="130" spans="1:107" x14ac:dyDescent="0.2">
      <c r="A130" s="1">
        <f t="shared" si="1"/>
        <v>129</v>
      </c>
      <c r="B130" t="s">
        <v>4800</v>
      </c>
      <c r="C130" s="1">
        <v>0</v>
      </c>
      <c r="E130" s="97">
        <v>0</v>
      </c>
      <c r="F130" s="97">
        <v>0</v>
      </c>
      <c r="G130" s="97">
        <v>0</v>
      </c>
      <c r="H130" s="97">
        <v>0</v>
      </c>
      <c r="I130" s="97">
        <v>0</v>
      </c>
      <c r="J130" s="97">
        <v>0</v>
      </c>
      <c r="K130" s="97" t="s">
        <v>220</v>
      </c>
      <c r="L130" s="97">
        <v>0</v>
      </c>
      <c r="M130" s="97">
        <v>0</v>
      </c>
      <c r="N130" s="97">
        <v>0</v>
      </c>
      <c r="O130" s="97">
        <v>0</v>
      </c>
      <c r="P130" s="97">
        <v>0</v>
      </c>
      <c r="S130" s="97"/>
      <c r="T130" s="97"/>
      <c r="U130" s="97">
        <v>0</v>
      </c>
      <c r="V130" s="97">
        <v>0</v>
      </c>
      <c r="W130" s="97"/>
      <c r="Z130" s="97">
        <v>0</v>
      </c>
      <c r="AA130" s="97">
        <v>0</v>
      </c>
      <c r="AB130" s="97">
        <v>0</v>
      </c>
      <c r="AC130" s="97">
        <v>0</v>
      </c>
      <c r="AD130" s="97">
        <v>0</v>
      </c>
      <c r="AE130" s="97"/>
      <c r="AF130" s="97"/>
      <c r="AI130" s="97"/>
      <c r="AJ130" s="97"/>
      <c r="AK130" s="97"/>
      <c r="AL130" s="97"/>
      <c r="AM130" s="97"/>
      <c r="AN130" s="97"/>
      <c r="AO130" s="97"/>
      <c r="AQ130" s="97"/>
      <c r="AR130" s="97"/>
      <c r="AS130" s="97"/>
      <c r="AU130" s="97"/>
      <c r="AV130" s="97"/>
      <c r="AW130" s="97"/>
      <c r="AX130" s="97">
        <v>0</v>
      </c>
      <c r="AY130" s="97"/>
      <c r="AZ130" s="97">
        <v>0</v>
      </c>
      <c r="BA130" s="97">
        <v>0</v>
      </c>
      <c r="BB130" s="97">
        <v>0</v>
      </c>
      <c r="BC130" s="97">
        <v>0</v>
      </c>
      <c r="BD130" s="97">
        <v>0</v>
      </c>
      <c r="BE130" s="97">
        <v>0</v>
      </c>
      <c r="BF130" s="97">
        <v>0</v>
      </c>
      <c r="BG130" s="97"/>
      <c r="BH130" s="97"/>
      <c r="BJ130" s="97"/>
      <c r="BK130" s="97"/>
      <c r="BL130" s="97"/>
      <c r="BM130" s="97"/>
      <c r="BN130" s="97"/>
      <c r="BP130" s="97">
        <v>0</v>
      </c>
      <c r="BQ130" s="97">
        <v>0</v>
      </c>
      <c r="BR130" s="97"/>
      <c r="BS130" s="97"/>
      <c r="BT130" s="97"/>
      <c r="BU130" s="97"/>
      <c r="BV130" s="97">
        <v>0</v>
      </c>
      <c r="BW130" s="97">
        <v>0</v>
      </c>
      <c r="BX130" s="97">
        <v>0</v>
      </c>
      <c r="BY130" s="97">
        <v>0</v>
      </c>
      <c r="BZ130" s="97">
        <v>0</v>
      </c>
      <c r="CA130" s="97">
        <v>0</v>
      </c>
      <c r="CB130" s="97">
        <v>0</v>
      </c>
      <c r="CC130" s="97">
        <v>0</v>
      </c>
      <c r="CD130" s="97">
        <v>0</v>
      </c>
      <c r="CE130" s="97">
        <v>0</v>
      </c>
      <c r="CF130" s="97">
        <v>0</v>
      </c>
      <c r="CG130" s="97">
        <v>0</v>
      </c>
      <c r="CH130" s="97"/>
      <c r="CI130" s="97"/>
      <c r="CJ130" s="97"/>
      <c r="CK130" s="97"/>
      <c r="CL130" s="97"/>
      <c r="CM130" s="97"/>
      <c r="CN130" s="97"/>
      <c r="CO130" s="97"/>
      <c r="CP130" s="97"/>
      <c r="CQ130" s="97"/>
      <c r="CR130" s="97"/>
      <c r="CS130" s="97"/>
      <c r="CT130" s="97"/>
      <c r="CU130" s="97"/>
      <c r="CV130" s="97"/>
      <c r="CW130" s="97"/>
      <c r="CX130" s="97"/>
      <c r="CY130" s="97"/>
      <c r="CZ130" s="97"/>
      <c r="DA130" s="97"/>
      <c r="DB130" s="97"/>
      <c r="DC130" s="97"/>
    </row>
    <row r="131" spans="1:107" x14ac:dyDescent="0.2">
      <c r="A131" s="1">
        <f t="shared" si="1"/>
        <v>130</v>
      </c>
      <c r="B131" t="s">
        <v>4800</v>
      </c>
      <c r="C131" s="1">
        <v>0</v>
      </c>
      <c r="E131" s="97">
        <v>0</v>
      </c>
      <c r="F131" s="97">
        <v>0</v>
      </c>
      <c r="G131" s="97">
        <v>0</v>
      </c>
      <c r="H131" s="97">
        <v>0</v>
      </c>
      <c r="I131" s="97">
        <v>0</v>
      </c>
      <c r="J131" s="97">
        <v>0</v>
      </c>
      <c r="K131" s="97">
        <v>0</v>
      </c>
      <c r="L131" s="97">
        <v>0</v>
      </c>
      <c r="M131" s="97">
        <v>0</v>
      </c>
      <c r="N131" s="97">
        <v>0</v>
      </c>
      <c r="O131" s="97">
        <v>0</v>
      </c>
      <c r="P131" s="97">
        <v>0</v>
      </c>
      <c r="S131" s="97"/>
      <c r="T131" s="97"/>
      <c r="U131" s="97">
        <v>0</v>
      </c>
      <c r="V131" s="97">
        <v>0</v>
      </c>
      <c r="W131" s="97"/>
      <c r="Z131" s="97">
        <v>0</v>
      </c>
      <c r="AA131" s="97">
        <v>0</v>
      </c>
      <c r="AB131" s="97">
        <v>0</v>
      </c>
      <c r="AC131" s="97">
        <v>0</v>
      </c>
      <c r="AD131" s="97">
        <v>0</v>
      </c>
      <c r="AE131" s="97"/>
      <c r="AF131" s="97"/>
      <c r="AI131" s="97"/>
      <c r="AJ131" s="97"/>
      <c r="AK131" s="97"/>
      <c r="AL131" s="97"/>
      <c r="AM131" s="97"/>
      <c r="AN131" s="97"/>
      <c r="AO131" s="97"/>
      <c r="AQ131" s="97"/>
      <c r="AR131" s="97"/>
      <c r="AS131" s="97"/>
      <c r="AU131" s="97"/>
      <c r="AV131" s="97"/>
      <c r="AW131" s="97"/>
      <c r="AX131" s="97">
        <v>0</v>
      </c>
      <c r="AY131" s="97"/>
      <c r="AZ131" s="97">
        <v>0</v>
      </c>
      <c r="BA131" s="97">
        <v>0</v>
      </c>
      <c r="BB131" s="97">
        <v>0</v>
      </c>
      <c r="BC131" s="97">
        <v>0</v>
      </c>
      <c r="BD131" s="97">
        <v>0</v>
      </c>
      <c r="BE131" s="97">
        <v>0</v>
      </c>
      <c r="BF131" s="97">
        <v>0</v>
      </c>
      <c r="BG131" s="97"/>
      <c r="BH131" s="97"/>
      <c r="BJ131" s="97"/>
      <c r="BK131" s="97"/>
      <c r="BL131" s="97"/>
      <c r="BM131" s="97"/>
      <c r="BN131" s="97"/>
      <c r="BP131" s="97">
        <v>0</v>
      </c>
      <c r="BQ131" s="97">
        <v>0</v>
      </c>
      <c r="BR131" s="97"/>
      <c r="BS131" s="97"/>
      <c r="BT131" s="97"/>
      <c r="BU131" s="97"/>
      <c r="BV131" s="97">
        <v>0</v>
      </c>
      <c r="BW131" s="97">
        <v>0</v>
      </c>
      <c r="BX131" s="97">
        <v>0</v>
      </c>
      <c r="BY131" s="97">
        <v>0</v>
      </c>
      <c r="BZ131" s="97">
        <v>0</v>
      </c>
      <c r="CA131" s="97">
        <v>0</v>
      </c>
      <c r="CB131" s="97">
        <v>0</v>
      </c>
      <c r="CC131" s="97">
        <v>0</v>
      </c>
      <c r="CD131" s="97">
        <v>0</v>
      </c>
      <c r="CE131" s="97">
        <v>0</v>
      </c>
      <c r="CF131" s="97">
        <v>0</v>
      </c>
      <c r="CG131" s="97">
        <v>0</v>
      </c>
      <c r="CH131" s="97"/>
      <c r="CI131" s="97"/>
      <c r="CJ131" s="97"/>
      <c r="CK131" s="97"/>
      <c r="CL131" s="97"/>
      <c r="CM131" s="97"/>
      <c r="CN131" s="97"/>
      <c r="CO131" s="97"/>
      <c r="CP131" s="97"/>
      <c r="CQ131" s="97"/>
      <c r="CR131" s="97"/>
      <c r="CS131" s="97"/>
      <c r="CT131" s="97"/>
      <c r="CU131" s="97"/>
      <c r="CV131" s="97"/>
      <c r="CW131" s="97"/>
      <c r="CX131" s="97"/>
      <c r="CY131" s="97"/>
      <c r="CZ131" s="97"/>
      <c r="DA131" s="97"/>
      <c r="DB131" s="97"/>
      <c r="DC131" s="97"/>
    </row>
    <row r="132" spans="1:107" x14ac:dyDescent="0.2">
      <c r="A132" s="1">
        <f t="shared" si="1"/>
        <v>131</v>
      </c>
      <c r="B132" t="s">
        <v>4800</v>
      </c>
      <c r="C132" s="1">
        <v>0</v>
      </c>
      <c r="E132" s="97">
        <v>0</v>
      </c>
      <c r="F132" s="97">
        <v>0</v>
      </c>
      <c r="G132" s="97">
        <v>0</v>
      </c>
      <c r="H132" s="97">
        <v>0</v>
      </c>
      <c r="I132" s="97">
        <v>0</v>
      </c>
      <c r="J132" s="97">
        <v>0</v>
      </c>
      <c r="K132" s="97">
        <v>0</v>
      </c>
      <c r="L132" s="97">
        <v>0</v>
      </c>
      <c r="M132" s="97">
        <v>0</v>
      </c>
      <c r="N132" s="97">
        <v>0</v>
      </c>
      <c r="O132" s="97">
        <v>0</v>
      </c>
      <c r="P132" s="97">
        <v>0</v>
      </c>
      <c r="S132" s="97"/>
      <c r="T132" s="97"/>
      <c r="U132" s="97">
        <v>0</v>
      </c>
      <c r="V132" s="97">
        <v>0</v>
      </c>
      <c r="W132" s="97"/>
      <c r="Z132" s="97">
        <v>0</v>
      </c>
      <c r="AA132" s="97">
        <v>0</v>
      </c>
      <c r="AB132" s="97">
        <v>0</v>
      </c>
      <c r="AC132" s="97">
        <v>0</v>
      </c>
      <c r="AD132" s="97">
        <v>0</v>
      </c>
      <c r="AE132" s="97"/>
      <c r="AF132" s="97"/>
      <c r="AI132" s="97"/>
      <c r="AJ132" s="97"/>
      <c r="AK132" s="97"/>
      <c r="AL132" s="97"/>
      <c r="AM132" s="97"/>
      <c r="AN132" s="97"/>
      <c r="AO132" s="97"/>
      <c r="AQ132" s="97"/>
      <c r="AR132" s="97"/>
      <c r="AS132" s="97"/>
      <c r="AU132" s="97"/>
      <c r="AV132" s="97"/>
      <c r="AW132" s="97"/>
      <c r="AX132" s="97">
        <v>0</v>
      </c>
      <c r="AY132" s="97"/>
      <c r="AZ132" s="97">
        <v>0</v>
      </c>
      <c r="BA132" s="97">
        <v>0</v>
      </c>
      <c r="BB132" s="97">
        <v>0</v>
      </c>
      <c r="BC132" s="97">
        <v>0</v>
      </c>
      <c r="BD132" s="97">
        <v>0</v>
      </c>
      <c r="BE132" s="97">
        <v>0</v>
      </c>
      <c r="BF132" s="97">
        <v>0</v>
      </c>
      <c r="BG132" s="97"/>
      <c r="BH132" s="97"/>
      <c r="BJ132" s="97"/>
      <c r="BK132" s="97"/>
      <c r="BL132" s="97"/>
      <c r="BM132" s="97"/>
      <c r="BN132" s="97"/>
      <c r="BP132" s="97">
        <v>0</v>
      </c>
      <c r="BQ132" s="97">
        <v>0</v>
      </c>
      <c r="BR132" s="97"/>
      <c r="BS132" s="97"/>
      <c r="BT132" s="97"/>
      <c r="BU132" s="97"/>
      <c r="BV132" s="97">
        <v>0</v>
      </c>
      <c r="BW132" s="97">
        <v>0</v>
      </c>
      <c r="BX132" s="97">
        <v>0</v>
      </c>
      <c r="BY132" s="97">
        <v>0</v>
      </c>
      <c r="BZ132" s="97">
        <v>0</v>
      </c>
      <c r="CA132" s="97">
        <v>0</v>
      </c>
      <c r="CB132" s="97">
        <v>0</v>
      </c>
      <c r="CC132" s="97">
        <v>0</v>
      </c>
      <c r="CD132" s="97">
        <v>0</v>
      </c>
      <c r="CE132" s="97">
        <v>0</v>
      </c>
      <c r="CF132" s="97">
        <v>0</v>
      </c>
      <c r="CG132" s="97">
        <v>0</v>
      </c>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row>
    <row r="133" spans="1:107" x14ac:dyDescent="0.2">
      <c r="A133" s="1">
        <f t="shared" ref="A133:A199" si="2">A132+1</f>
        <v>132</v>
      </c>
      <c r="B133" t="s">
        <v>4800</v>
      </c>
      <c r="C133" s="1">
        <v>0</v>
      </c>
      <c r="E133" s="97">
        <v>0</v>
      </c>
      <c r="F133" s="97">
        <v>0</v>
      </c>
      <c r="G133" s="97">
        <v>0</v>
      </c>
      <c r="H133" s="97">
        <v>0</v>
      </c>
      <c r="I133" s="97">
        <v>0</v>
      </c>
      <c r="J133" s="97">
        <v>0</v>
      </c>
      <c r="K133" s="97">
        <v>0</v>
      </c>
      <c r="L133" s="97">
        <v>0</v>
      </c>
      <c r="M133" s="97">
        <v>0</v>
      </c>
      <c r="N133" s="97">
        <v>0</v>
      </c>
      <c r="O133" s="97">
        <v>0</v>
      </c>
      <c r="P133" s="97">
        <v>0</v>
      </c>
      <c r="S133" s="97"/>
      <c r="T133" s="97"/>
      <c r="U133" s="97">
        <v>0</v>
      </c>
      <c r="V133" s="97">
        <v>0</v>
      </c>
      <c r="W133" s="97"/>
      <c r="Z133" s="97">
        <v>0</v>
      </c>
      <c r="AA133" s="97">
        <v>0</v>
      </c>
      <c r="AB133" s="97">
        <v>0</v>
      </c>
      <c r="AC133" s="97">
        <v>0</v>
      </c>
      <c r="AD133" s="97">
        <v>0</v>
      </c>
      <c r="AE133" s="97"/>
      <c r="AF133" s="97"/>
      <c r="AI133" s="97"/>
      <c r="AJ133" s="97"/>
      <c r="AK133" s="97"/>
      <c r="AL133" s="97"/>
      <c r="AM133" s="97"/>
      <c r="AN133" s="97"/>
      <c r="AO133" s="97"/>
      <c r="AQ133" s="97"/>
      <c r="AR133" s="97"/>
      <c r="AS133" s="97"/>
      <c r="AU133" s="97"/>
      <c r="AV133" s="97"/>
      <c r="AW133" s="97"/>
      <c r="AX133" s="97">
        <v>0</v>
      </c>
      <c r="AY133" s="97"/>
      <c r="AZ133" s="97">
        <v>0</v>
      </c>
      <c r="BA133" s="97">
        <v>0</v>
      </c>
      <c r="BB133" s="97">
        <v>0</v>
      </c>
      <c r="BC133" s="97">
        <v>0</v>
      </c>
      <c r="BD133" s="97">
        <v>0</v>
      </c>
      <c r="BE133" s="97">
        <v>0</v>
      </c>
      <c r="BF133" s="97">
        <v>0</v>
      </c>
      <c r="BG133" s="97"/>
      <c r="BH133" s="97"/>
      <c r="BJ133" s="97"/>
      <c r="BK133" s="97"/>
      <c r="BL133" s="97"/>
      <c r="BM133" s="97"/>
      <c r="BN133" s="97"/>
      <c r="BP133" s="97">
        <v>0</v>
      </c>
      <c r="BQ133" s="97">
        <v>0</v>
      </c>
      <c r="BR133" s="97"/>
      <c r="BS133" s="97"/>
      <c r="BT133" s="97"/>
      <c r="BU133" s="97"/>
      <c r="BV133" s="97">
        <v>0</v>
      </c>
      <c r="BW133" s="97">
        <v>0</v>
      </c>
      <c r="BX133" s="97">
        <v>0</v>
      </c>
      <c r="BY133" s="97">
        <v>0</v>
      </c>
      <c r="BZ133" s="97">
        <v>0</v>
      </c>
      <c r="CA133" s="97">
        <v>0</v>
      </c>
      <c r="CB133" s="97">
        <v>0</v>
      </c>
      <c r="CC133" s="97">
        <v>0</v>
      </c>
      <c r="CD133" s="97">
        <v>0</v>
      </c>
      <c r="CE133" s="97">
        <v>0</v>
      </c>
      <c r="CF133" s="97">
        <v>0</v>
      </c>
      <c r="CG133" s="97">
        <v>0</v>
      </c>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row>
    <row r="134" spans="1:107" x14ac:dyDescent="0.2">
      <c r="A134" s="1">
        <f t="shared" si="2"/>
        <v>133</v>
      </c>
      <c r="B134" t="s">
        <v>4800</v>
      </c>
      <c r="C134" s="1">
        <v>0</v>
      </c>
      <c r="E134" s="97">
        <v>0</v>
      </c>
      <c r="F134" s="97">
        <v>0</v>
      </c>
      <c r="G134" s="97">
        <v>0</v>
      </c>
      <c r="H134" s="97">
        <v>0</v>
      </c>
      <c r="I134" s="97">
        <v>0</v>
      </c>
      <c r="J134" s="97">
        <v>0</v>
      </c>
      <c r="K134" s="97">
        <v>0</v>
      </c>
      <c r="L134" s="97">
        <v>0</v>
      </c>
      <c r="M134" s="97">
        <v>0</v>
      </c>
      <c r="N134" s="97">
        <v>0</v>
      </c>
      <c r="O134" s="97">
        <v>0</v>
      </c>
      <c r="P134" s="97">
        <v>0</v>
      </c>
      <c r="S134" s="97"/>
      <c r="T134" s="97"/>
      <c r="U134" s="97">
        <v>0</v>
      </c>
      <c r="V134" s="97">
        <v>0</v>
      </c>
      <c r="W134" s="97"/>
      <c r="Z134" s="97">
        <v>0</v>
      </c>
      <c r="AA134" s="97">
        <v>0</v>
      </c>
      <c r="AB134" s="97">
        <v>0</v>
      </c>
      <c r="AC134" s="97">
        <v>0</v>
      </c>
      <c r="AD134" s="97">
        <v>0</v>
      </c>
      <c r="AE134" s="97"/>
      <c r="AF134" s="97"/>
      <c r="AI134" s="97"/>
      <c r="AJ134" s="97"/>
      <c r="AK134" s="97"/>
      <c r="AL134" s="97"/>
      <c r="AM134" s="97"/>
      <c r="AN134" s="97"/>
      <c r="AO134" s="97"/>
      <c r="AQ134" s="97"/>
      <c r="AR134" s="97"/>
      <c r="AS134" s="97"/>
      <c r="AU134" s="97"/>
      <c r="AV134" s="97"/>
      <c r="AW134" s="97"/>
      <c r="AX134" s="97">
        <v>0</v>
      </c>
      <c r="AY134" s="97"/>
      <c r="AZ134" s="97">
        <v>0</v>
      </c>
      <c r="BA134" s="97">
        <v>0</v>
      </c>
      <c r="BB134" s="97">
        <v>0</v>
      </c>
      <c r="BC134" s="97">
        <v>0</v>
      </c>
      <c r="BD134" s="97">
        <v>0</v>
      </c>
      <c r="BE134" s="97">
        <v>0</v>
      </c>
      <c r="BF134" s="97">
        <v>0</v>
      </c>
      <c r="BG134" s="97"/>
      <c r="BH134" s="97"/>
      <c r="BJ134" s="97"/>
      <c r="BK134" s="97"/>
      <c r="BL134" s="97"/>
      <c r="BM134" s="97"/>
      <c r="BN134" s="97"/>
      <c r="BP134" s="97">
        <v>0</v>
      </c>
      <c r="BQ134" s="97">
        <v>0</v>
      </c>
      <c r="BR134" s="97"/>
      <c r="BS134" s="97"/>
      <c r="BT134" s="97"/>
      <c r="BU134" s="97"/>
      <c r="BV134" s="97">
        <v>0</v>
      </c>
      <c r="BW134" s="97">
        <v>0</v>
      </c>
      <c r="BX134" s="97">
        <v>0</v>
      </c>
      <c r="BY134" s="97">
        <v>0</v>
      </c>
      <c r="BZ134" s="97">
        <v>0</v>
      </c>
      <c r="CA134" s="97">
        <v>0</v>
      </c>
      <c r="CB134" s="97">
        <v>0</v>
      </c>
      <c r="CC134" s="97">
        <v>0</v>
      </c>
      <c r="CD134" s="97">
        <v>0</v>
      </c>
      <c r="CE134" s="97">
        <v>0</v>
      </c>
      <c r="CF134" s="97">
        <v>0</v>
      </c>
      <c r="CG134" s="97">
        <v>0</v>
      </c>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row>
    <row r="135" spans="1:107" x14ac:dyDescent="0.2">
      <c r="A135" s="1">
        <f t="shared" si="2"/>
        <v>134</v>
      </c>
      <c r="B135" t="s">
        <v>4800</v>
      </c>
      <c r="C135" s="1">
        <v>0</v>
      </c>
      <c r="E135" s="97">
        <v>0</v>
      </c>
      <c r="F135" s="97">
        <v>0</v>
      </c>
      <c r="G135" s="97">
        <v>0</v>
      </c>
      <c r="H135" s="97">
        <v>0</v>
      </c>
      <c r="I135" s="97">
        <v>0</v>
      </c>
      <c r="J135" s="97">
        <v>0</v>
      </c>
      <c r="K135" s="97">
        <v>0</v>
      </c>
      <c r="L135" s="97">
        <v>0</v>
      </c>
      <c r="M135" s="97">
        <v>0</v>
      </c>
      <c r="N135" s="97">
        <v>0</v>
      </c>
      <c r="O135" s="97">
        <v>0</v>
      </c>
      <c r="P135" s="97">
        <v>0</v>
      </c>
      <c r="S135" s="97"/>
      <c r="T135" s="97"/>
      <c r="U135" s="97">
        <v>0</v>
      </c>
      <c r="V135" s="97">
        <v>0</v>
      </c>
      <c r="W135" s="97"/>
      <c r="Z135" s="97">
        <v>0</v>
      </c>
      <c r="AA135" s="97">
        <v>0</v>
      </c>
      <c r="AB135" s="97">
        <v>0</v>
      </c>
      <c r="AC135" s="97">
        <v>0</v>
      </c>
      <c r="AD135" s="97">
        <v>0</v>
      </c>
      <c r="AE135" s="97"/>
      <c r="AF135" s="97"/>
      <c r="AI135" s="97"/>
      <c r="AJ135" s="97"/>
      <c r="AK135" s="97"/>
      <c r="AL135" s="97"/>
      <c r="AM135" s="97"/>
      <c r="AN135" s="97"/>
      <c r="AO135" s="97"/>
      <c r="AQ135" s="97"/>
      <c r="AR135" s="97"/>
      <c r="AS135" s="97"/>
      <c r="AU135" s="97"/>
      <c r="AV135" s="97"/>
      <c r="AW135" s="97"/>
      <c r="AX135" s="97">
        <v>0</v>
      </c>
      <c r="AY135" s="97"/>
      <c r="AZ135" s="97">
        <v>0</v>
      </c>
      <c r="BA135" s="97">
        <v>0</v>
      </c>
      <c r="BB135" s="97">
        <v>0</v>
      </c>
      <c r="BC135" s="97">
        <v>0</v>
      </c>
      <c r="BD135" s="97">
        <v>0</v>
      </c>
      <c r="BE135" s="97">
        <v>0</v>
      </c>
      <c r="BF135" s="97">
        <v>0</v>
      </c>
      <c r="BG135" s="97"/>
      <c r="BH135" s="97"/>
      <c r="BJ135" s="97"/>
      <c r="BK135" s="97"/>
      <c r="BL135" s="97"/>
      <c r="BM135" s="97"/>
      <c r="BN135" s="97"/>
      <c r="BP135" s="97">
        <v>0</v>
      </c>
      <c r="BQ135" s="97">
        <v>0</v>
      </c>
      <c r="BR135" s="97"/>
      <c r="BS135" s="97"/>
      <c r="BT135" s="97"/>
      <c r="BU135" s="97"/>
      <c r="BV135" s="97">
        <v>0</v>
      </c>
      <c r="BW135" s="97">
        <v>0</v>
      </c>
      <c r="BX135" s="97">
        <v>0</v>
      </c>
      <c r="BY135" s="97">
        <v>0</v>
      </c>
      <c r="BZ135" s="97">
        <v>0</v>
      </c>
      <c r="CA135" s="97">
        <v>0</v>
      </c>
      <c r="CB135" s="97">
        <v>0</v>
      </c>
      <c r="CC135" s="97">
        <v>0</v>
      </c>
      <c r="CD135" s="97">
        <v>0</v>
      </c>
      <c r="CE135" s="97">
        <v>0</v>
      </c>
      <c r="CF135" s="97">
        <v>0</v>
      </c>
      <c r="CG135" s="97">
        <v>0</v>
      </c>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row>
    <row r="136" spans="1:107" x14ac:dyDescent="0.2">
      <c r="A136" s="1">
        <f t="shared" si="2"/>
        <v>135</v>
      </c>
      <c r="B136" t="s">
        <v>4800</v>
      </c>
      <c r="C136" s="1">
        <v>0</v>
      </c>
      <c r="E136" s="97">
        <v>0</v>
      </c>
      <c r="F136" s="97">
        <v>0</v>
      </c>
      <c r="G136" s="97">
        <v>0</v>
      </c>
      <c r="H136" s="97">
        <v>0</v>
      </c>
      <c r="I136" s="97">
        <v>0</v>
      </c>
      <c r="J136" s="97">
        <v>0</v>
      </c>
      <c r="K136" s="97">
        <v>0</v>
      </c>
      <c r="L136" s="97">
        <v>0</v>
      </c>
      <c r="M136" s="97">
        <v>0</v>
      </c>
      <c r="N136" s="97">
        <v>0</v>
      </c>
      <c r="O136" s="97">
        <v>0</v>
      </c>
      <c r="P136" s="97">
        <v>0</v>
      </c>
      <c r="S136" s="97"/>
      <c r="T136" s="97"/>
      <c r="U136" s="97">
        <v>0</v>
      </c>
      <c r="V136" s="97">
        <v>0</v>
      </c>
      <c r="W136" s="97"/>
      <c r="Z136" s="97">
        <v>0</v>
      </c>
      <c r="AA136" s="97">
        <v>0</v>
      </c>
      <c r="AB136" s="97">
        <v>0</v>
      </c>
      <c r="AC136" s="97">
        <v>0</v>
      </c>
      <c r="AD136" s="97">
        <v>0</v>
      </c>
      <c r="AE136" s="97"/>
      <c r="AF136" s="97"/>
      <c r="AI136" s="97"/>
      <c r="AJ136" s="97"/>
      <c r="AK136" s="97"/>
      <c r="AL136" s="97"/>
      <c r="AM136" s="97"/>
      <c r="AN136" s="97"/>
      <c r="AO136" s="97"/>
      <c r="AQ136" s="97"/>
      <c r="AR136" s="97"/>
      <c r="AS136" s="97"/>
      <c r="AU136" s="97"/>
      <c r="AV136" s="97"/>
      <c r="AW136" s="97"/>
      <c r="AX136" s="97">
        <v>0</v>
      </c>
      <c r="AY136" s="97"/>
      <c r="AZ136" s="97">
        <v>0</v>
      </c>
      <c r="BA136" s="97">
        <v>0</v>
      </c>
      <c r="BB136" s="97">
        <v>0</v>
      </c>
      <c r="BC136" s="97">
        <v>0</v>
      </c>
      <c r="BD136" s="97">
        <v>0</v>
      </c>
      <c r="BE136" s="97">
        <v>0</v>
      </c>
      <c r="BF136" s="97">
        <v>0</v>
      </c>
      <c r="BG136" s="97"/>
      <c r="BH136" s="97"/>
      <c r="BJ136" s="97"/>
      <c r="BK136" s="97"/>
      <c r="BL136" s="97"/>
      <c r="BM136" s="97"/>
      <c r="BN136" s="97"/>
      <c r="BP136" s="97">
        <v>0</v>
      </c>
      <c r="BQ136" s="97">
        <v>0</v>
      </c>
      <c r="BR136" s="97"/>
      <c r="BS136" s="97"/>
      <c r="BT136" s="97"/>
      <c r="BU136" s="97"/>
      <c r="BV136" s="97">
        <v>0</v>
      </c>
      <c r="BW136" s="97">
        <v>0</v>
      </c>
      <c r="BX136" s="97">
        <v>0</v>
      </c>
      <c r="BY136" s="97">
        <v>0</v>
      </c>
      <c r="BZ136" s="97">
        <v>0</v>
      </c>
      <c r="CA136" s="97">
        <v>0</v>
      </c>
      <c r="CB136" s="97">
        <v>0</v>
      </c>
      <c r="CC136" s="97">
        <v>0</v>
      </c>
      <c r="CD136" s="97">
        <v>0</v>
      </c>
      <c r="CE136" s="97">
        <v>0</v>
      </c>
      <c r="CF136" s="97">
        <v>0</v>
      </c>
      <c r="CG136" s="97">
        <v>0</v>
      </c>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row>
    <row r="137" spans="1:107" x14ac:dyDescent="0.2">
      <c r="A137" s="1">
        <f t="shared" si="2"/>
        <v>136</v>
      </c>
      <c r="B137" t="s">
        <v>4800</v>
      </c>
      <c r="C137" s="1">
        <v>0</v>
      </c>
      <c r="E137" s="97">
        <v>0</v>
      </c>
      <c r="F137" s="97">
        <v>0</v>
      </c>
      <c r="G137" s="97">
        <v>0</v>
      </c>
      <c r="H137" s="97">
        <v>0</v>
      </c>
      <c r="I137" s="97">
        <v>0</v>
      </c>
      <c r="J137" s="97">
        <v>0</v>
      </c>
      <c r="K137" s="97">
        <v>0</v>
      </c>
      <c r="L137" s="97">
        <v>0</v>
      </c>
      <c r="M137" s="97">
        <v>0</v>
      </c>
      <c r="N137" s="97">
        <v>0</v>
      </c>
      <c r="O137" s="97">
        <v>0</v>
      </c>
      <c r="P137" s="97">
        <v>0</v>
      </c>
      <c r="S137" s="97"/>
      <c r="T137" s="97"/>
      <c r="U137" s="97">
        <v>0</v>
      </c>
      <c r="V137" s="97">
        <v>0</v>
      </c>
      <c r="W137" s="97"/>
      <c r="Z137" s="97">
        <v>0</v>
      </c>
      <c r="AA137" s="97">
        <v>0</v>
      </c>
      <c r="AB137" s="97">
        <v>0</v>
      </c>
      <c r="AC137" s="97">
        <v>0</v>
      </c>
      <c r="AD137" s="97">
        <v>0</v>
      </c>
      <c r="AE137" s="97"/>
      <c r="AF137" s="97"/>
      <c r="AI137" s="97"/>
      <c r="AJ137" s="97"/>
      <c r="AK137" s="97"/>
      <c r="AL137" s="97"/>
      <c r="AM137" s="97"/>
      <c r="AN137" s="97"/>
      <c r="AO137" s="97"/>
      <c r="AQ137" s="97"/>
      <c r="AR137" s="97"/>
      <c r="AS137" s="97"/>
      <c r="AU137" s="97"/>
      <c r="AV137" s="97"/>
      <c r="AW137" s="97"/>
      <c r="AX137" s="97">
        <v>0</v>
      </c>
      <c r="AY137" s="97"/>
      <c r="AZ137" s="97">
        <v>0</v>
      </c>
      <c r="BA137" s="97">
        <v>0</v>
      </c>
      <c r="BB137" s="97">
        <v>0</v>
      </c>
      <c r="BC137" s="97">
        <v>0</v>
      </c>
      <c r="BD137" s="97">
        <v>0</v>
      </c>
      <c r="BE137" s="97">
        <v>0</v>
      </c>
      <c r="BF137" s="97">
        <v>0</v>
      </c>
      <c r="BG137" s="97"/>
      <c r="BH137" s="97"/>
      <c r="BJ137" s="97"/>
      <c r="BK137" s="97"/>
      <c r="BL137" s="97"/>
      <c r="BM137" s="97"/>
      <c r="BN137" s="97"/>
      <c r="BP137" s="97">
        <v>0</v>
      </c>
      <c r="BQ137" s="97">
        <v>0</v>
      </c>
      <c r="BR137" s="97"/>
      <c r="BS137" s="97"/>
      <c r="BT137" s="97"/>
      <c r="BU137" s="97"/>
      <c r="BV137" s="97">
        <v>0</v>
      </c>
      <c r="BW137" s="97">
        <v>0</v>
      </c>
      <c r="BX137" s="97">
        <v>0</v>
      </c>
      <c r="BY137" s="97">
        <v>0</v>
      </c>
      <c r="BZ137" s="97">
        <v>0</v>
      </c>
      <c r="CA137" s="97">
        <v>0</v>
      </c>
      <c r="CB137" s="97">
        <v>0</v>
      </c>
      <c r="CC137" s="97">
        <v>0</v>
      </c>
      <c r="CD137" s="97">
        <v>0</v>
      </c>
      <c r="CE137" s="97">
        <v>0</v>
      </c>
      <c r="CF137" s="97">
        <v>0</v>
      </c>
      <c r="CG137" s="97">
        <v>0</v>
      </c>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row>
    <row r="138" spans="1:107" x14ac:dyDescent="0.2">
      <c r="A138" s="1">
        <f t="shared" si="2"/>
        <v>137</v>
      </c>
      <c r="B138" t="s">
        <v>4800</v>
      </c>
      <c r="C138" s="1">
        <v>0</v>
      </c>
      <c r="E138" s="97">
        <v>0</v>
      </c>
      <c r="F138" s="97">
        <v>0</v>
      </c>
      <c r="G138" s="97">
        <v>0</v>
      </c>
      <c r="H138" s="97">
        <v>0</v>
      </c>
      <c r="I138" s="97">
        <v>0</v>
      </c>
      <c r="J138" s="97">
        <v>0</v>
      </c>
      <c r="K138" s="97">
        <v>0</v>
      </c>
      <c r="L138" s="97">
        <v>0</v>
      </c>
      <c r="M138" s="97">
        <v>0</v>
      </c>
      <c r="N138" s="97">
        <v>0</v>
      </c>
      <c r="O138" s="97">
        <v>0</v>
      </c>
      <c r="P138" s="97">
        <v>0</v>
      </c>
      <c r="S138" s="97"/>
      <c r="T138" s="97"/>
      <c r="U138" s="97">
        <v>0</v>
      </c>
      <c r="V138" s="97">
        <v>0</v>
      </c>
      <c r="W138" s="97"/>
      <c r="Z138" s="97">
        <v>0</v>
      </c>
      <c r="AA138" s="97">
        <v>0</v>
      </c>
      <c r="AB138" s="97">
        <v>0</v>
      </c>
      <c r="AC138" s="97">
        <v>0</v>
      </c>
      <c r="AD138" s="97">
        <v>0</v>
      </c>
      <c r="AE138" s="97"/>
      <c r="AF138" s="97"/>
      <c r="AI138" s="97"/>
      <c r="AJ138" s="97"/>
      <c r="AK138" s="97"/>
      <c r="AL138" s="97"/>
      <c r="AM138" s="97"/>
      <c r="AN138" s="97"/>
      <c r="AO138" s="97"/>
      <c r="AQ138" s="97"/>
      <c r="AR138" s="97"/>
      <c r="AS138" s="97"/>
      <c r="AU138" s="97"/>
      <c r="AV138" s="97"/>
      <c r="AW138" s="97"/>
      <c r="AX138" s="97">
        <v>0</v>
      </c>
      <c r="AY138" s="97"/>
      <c r="AZ138" s="97">
        <v>0</v>
      </c>
      <c r="BA138" s="97">
        <v>0</v>
      </c>
      <c r="BB138" s="97">
        <v>0</v>
      </c>
      <c r="BC138" s="97">
        <v>0</v>
      </c>
      <c r="BD138" s="97">
        <v>0</v>
      </c>
      <c r="BE138" s="97">
        <v>0</v>
      </c>
      <c r="BF138" s="97">
        <v>0</v>
      </c>
      <c r="BG138" s="97"/>
      <c r="BH138" s="97"/>
      <c r="BJ138" s="97"/>
      <c r="BK138" s="97"/>
      <c r="BL138" s="97"/>
      <c r="BM138" s="97"/>
      <c r="BN138" s="97"/>
      <c r="BP138" s="97">
        <v>0</v>
      </c>
      <c r="BQ138" s="97">
        <v>0</v>
      </c>
      <c r="BR138" s="97"/>
      <c r="BS138" s="97"/>
      <c r="BT138" s="97"/>
      <c r="BU138" s="97"/>
      <c r="BV138" s="97">
        <v>0</v>
      </c>
      <c r="BW138" s="97">
        <v>0</v>
      </c>
      <c r="BX138" s="97">
        <v>0</v>
      </c>
      <c r="BY138" s="97">
        <v>0</v>
      </c>
      <c r="BZ138" s="97">
        <v>0</v>
      </c>
      <c r="CA138" s="97">
        <v>0</v>
      </c>
      <c r="CB138" s="97">
        <v>0</v>
      </c>
      <c r="CC138" s="97">
        <v>0</v>
      </c>
      <c r="CD138" s="97">
        <v>0</v>
      </c>
      <c r="CE138" s="97">
        <v>0</v>
      </c>
      <c r="CF138" s="97">
        <v>0</v>
      </c>
      <c r="CG138" s="97">
        <v>0</v>
      </c>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row>
    <row r="139" spans="1:107" x14ac:dyDescent="0.2">
      <c r="A139" s="1">
        <f t="shared" si="2"/>
        <v>138</v>
      </c>
      <c r="B139" t="s">
        <v>4800</v>
      </c>
      <c r="C139" s="1">
        <v>0</v>
      </c>
      <c r="E139" s="97">
        <v>0</v>
      </c>
      <c r="F139" s="97">
        <v>0</v>
      </c>
      <c r="G139" s="97">
        <v>0</v>
      </c>
      <c r="H139" s="97">
        <v>0</v>
      </c>
      <c r="I139" s="97">
        <v>0</v>
      </c>
      <c r="J139" s="97">
        <v>0</v>
      </c>
      <c r="K139" s="97">
        <v>0</v>
      </c>
      <c r="L139" s="97">
        <v>0</v>
      </c>
      <c r="M139" s="97">
        <v>0</v>
      </c>
      <c r="N139" s="97">
        <v>0</v>
      </c>
      <c r="O139" s="97">
        <v>0</v>
      </c>
      <c r="P139" s="97">
        <v>0</v>
      </c>
      <c r="S139" s="97"/>
      <c r="T139" s="97"/>
      <c r="U139" s="97">
        <v>0</v>
      </c>
      <c r="V139" s="97">
        <v>0</v>
      </c>
      <c r="W139" s="97"/>
      <c r="Z139" s="97">
        <v>0</v>
      </c>
      <c r="AA139" s="97">
        <v>0</v>
      </c>
      <c r="AB139" s="97">
        <v>0</v>
      </c>
      <c r="AC139" s="97">
        <v>0</v>
      </c>
      <c r="AD139" s="97">
        <v>0</v>
      </c>
      <c r="AE139" s="97"/>
      <c r="AF139" s="97"/>
      <c r="AI139" s="97"/>
      <c r="AJ139" s="97"/>
      <c r="AK139" s="97"/>
      <c r="AL139" s="97"/>
      <c r="AM139" s="97"/>
      <c r="AN139" s="97"/>
      <c r="AO139" s="97"/>
      <c r="AQ139" s="97"/>
      <c r="AR139" s="97"/>
      <c r="AS139" s="97"/>
      <c r="AU139" s="97"/>
      <c r="AV139" s="97"/>
      <c r="AW139" s="97"/>
      <c r="AX139" s="97">
        <v>0</v>
      </c>
      <c r="AY139" s="97"/>
      <c r="AZ139" s="97">
        <v>0</v>
      </c>
      <c r="BA139" s="97">
        <v>0</v>
      </c>
      <c r="BB139" s="97">
        <v>0</v>
      </c>
      <c r="BC139" s="97">
        <v>0</v>
      </c>
      <c r="BD139" s="97">
        <v>0</v>
      </c>
      <c r="BE139" s="97">
        <v>0</v>
      </c>
      <c r="BF139" s="97">
        <v>0</v>
      </c>
      <c r="BG139" s="97"/>
      <c r="BH139" s="97"/>
      <c r="BJ139" s="97"/>
      <c r="BK139" s="97"/>
      <c r="BL139" s="97"/>
      <c r="BM139" s="97"/>
      <c r="BN139" s="97"/>
      <c r="BP139" s="97">
        <v>0</v>
      </c>
      <c r="BQ139" s="97">
        <v>0</v>
      </c>
      <c r="BR139" s="97"/>
      <c r="BS139" s="97"/>
      <c r="BT139" s="97"/>
      <c r="BU139" s="97"/>
      <c r="BV139" s="97">
        <v>0</v>
      </c>
      <c r="BW139" s="97">
        <v>0</v>
      </c>
      <c r="BX139" s="97">
        <v>0</v>
      </c>
      <c r="BY139" s="97">
        <v>0</v>
      </c>
      <c r="BZ139" s="97">
        <v>0</v>
      </c>
      <c r="CA139" s="97">
        <v>0</v>
      </c>
      <c r="CB139" s="97">
        <v>0</v>
      </c>
      <c r="CC139" s="97">
        <v>0</v>
      </c>
      <c r="CD139" s="97">
        <v>0</v>
      </c>
      <c r="CE139" s="97">
        <v>0</v>
      </c>
      <c r="CF139" s="97">
        <v>0</v>
      </c>
      <c r="CG139" s="97">
        <v>0</v>
      </c>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row>
    <row r="140" spans="1:107" x14ac:dyDescent="0.2">
      <c r="A140" s="1">
        <f t="shared" si="2"/>
        <v>139</v>
      </c>
      <c r="B140" t="s">
        <v>4800</v>
      </c>
      <c r="C140" s="1">
        <v>0</v>
      </c>
      <c r="E140" s="97">
        <v>0</v>
      </c>
      <c r="F140" s="97">
        <v>0</v>
      </c>
      <c r="G140" s="97">
        <v>0</v>
      </c>
      <c r="H140" s="97">
        <v>0</v>
      </c>
      <c r="I140" s="97">
        <v>0</v>
      </c>
      <c r="J140" s="97">
        <v>0</v>
      </c>
      <c r="K140" s="97">
        <v>0</v>
      </c>
      <c r="L140" s="97">
        <v>0</v>
      </c>
      <c r="M140" s="97">
        <v>0</v>
      </c>
      <c r="N140" s="97">
        <v>0</v>
      </c>
      <c r="O140" s="97">
        <v>0</v>
      </c>
      <c r="P140" s="97">
        <v>0</v>
      </c>
      <c r="S140" s="97"/>
      <c r="T140" s="97"/>
      <c r="U140" s="97">
        <v>0</v>
      </c>
      <c r="V140" s="97">
        <v>0</v>
      </c>
      <c r="W140" s="97"/>
      <c r="Z140" s="97">
        <v>0</v>
      </c>
      <c r="AA140" s="97">
        <v>0</v>
      </c>
      <c r="AB140" s="97">
        <v>0</v>
      </c>
      <c r="AC140" s="97">
        <v>0</v>
      </c>
      <c r="AD140" s="97">
        <v>0</v>
      </c>
      <c r="AE140" s="97"/>
      <c r="AF140" s="97"/>
      <c r="AI140" s="97"/>
      <c r="AJ140" s="97"/>
      <c r="AK140" s="97"/>
      <c r="AL140" s="97"/>
      <c r="AM140" s="97"/>
      <c r="AN140" s="97"/>
      <c r="AO140" s="97"/>
      <c r="AQ140" s="97"/>
      <c r="AR140" s="97"/>
      <c r="AS140" s="97"/>
      <c r="AU140" s="97"/>
      <c r="AV140" s="97"/>
      <c r="AW140" s="97"/>
      <c r="AX140" s="97">
        <v>0</v>
      </c>
      <c r="AY140" s="97"/>
      <c r="AZ140" s="97">
        <v>0</v>
      </c>
      <c r="BA140" s="97">
        <v>0</v>
      </c>
      <c r="BB140" s="97">
        <v>0</v>
      </c>
      <c r="BC140" s="97">
        <v>0</v>
      </c>
      <c r="BD140" s="97">
        <v>0</v>
      </c>
      <c r="BE140" s="97">
        <v>0</v>
      </c>
      <c r="BF140" s="97">
        <v>0</v>
      </c>
      <c r="BG140" s="97"/>
      <c r="BH140" s="97"/>
      <c r="BJ140" s="97"/>
      <c r="BK140" s="97"/>
      <c r="BL140" s="97"/>
      <c r="BM140" s="97"/>
      <c r="BN140" s="97"/>
      <c r="BP140" s="97">
        <v>0</v>
      </c>
      <c r="BQ140" s="97">
        <v>0</v>
      </c>
      <c r="BR140" s="97"/>
      <c r="BS140" s="97"/>
      <c r="BT140" s="97"/>
      <c r="BU140" s="97"/>
      <c r="BV140" s="97">
        <v>0</v>
      </c>
      <c r="BW140" s="97">
        <v>0</v>
      </c>
      <c r="BX140" s="97">
        <v>0</v>
      </c>
      <c r="BY140" s="97">
        <v>0</v>
      </c>
      <c r="BZ140" s="97">
        <v>0</v>
      </c>
      <c r="CA140" s="97">
        <v>0</v>
      </c>
      <c r="CB140" s="97">
        <v>0</v>
      </c>
      <c r="CC140" s="97">
        <v>0</v>
      </c>
      <c r="CD140" s="97">
        <v>0</v>
      </c>
      <c r="CE140" s="97">
        <v>0</v>
      </c>
      <c r="CF140" s="97">
        <v>0</v>
      </c>
      <c r="CG140" s="97">
        <v>0</v>
      </c>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row>
    <row r="141" spans="1:107" x14ac:dyDescent="0.2">
      <c r="A141" s="1">
        <f t="shared" si="2"/>
        <v>140</v>
      </c>
      <c r="B141" t="s">
        <v>4800</v>
      </c>
      <c r="C141" s="1">
        <v>0</v>
      </c>
      <c r="E141" s="97">
        <v>0</v>
      </c>
      <c r="F141" s="97">
        <v>0</v>
      </c>
      <c r="G141" s="97">
        <v>0</v>
      </c>
      <c r="H141" s="97">
        <v>0</v>
      </c>
      <c r="I141" s="97">
        <v>0</v>
      </c>
      <c r="J141" s="97">
        <v>0</v>
      </c>
      <c r="K141" s="97">
        <v>0</v>
      </c>
      <c r="L141" s="97">
        <v>0</v>
      </c>
      <c r="M141" s="97">
        <v>0</v>
      </c>
      <c r="N141" s="97">
        <v>0</v>
      </c>
      <c r="O141" s="97">
        <v>0</v>
      </c>
      <c r="P141" s="97">
        <v>0</v>
      </c>
      <c r="S141" s="97"/>
      <c r="T141" s="97"/>
      <c r="U141" s="97">
        <v>0</v>
      </c>
      <c r="V141" s="97">
        <v>0</v>
      </c>
      <c r="W141" s="97"/>
      <c r="Z141" s="97">
        <v>0</v>
      </c>
      <c r="AA141" s="97">
        <v>0</v>
      </c>
      <c r="AB141" s="97">
        <v>0</v>
      </c>
      <c r="AC141" s="97">
        <v>0</v>
      </c>
      <c r="AD141" s="97">
        <v>0</v>
      </c>
      <c r="AE141" s="97"/>
      <c r="AF141" s="97"/>
      <c r="AI141" s="97"/>
      <c r="AJ141" s="97"/>
      <c r="AK141" s="97"/>
      <c r="AL141" s="97"/>
      <c r="AM141" s="97"/>
      <c r="AN141" s="97"/>
      <c r="AO141" s="97"/>
      <c r="AQ141" s="97"/>
      <c r="AR141" s="97"/>
      <c r="AS141" s="97"/>
      <c r="AU141" s="97"/>
      <c r="AV141" s="97"/>
      <c r="AW141" s="97"/>
      <c r="AX141" s="97">
        <v>0</v>
      </c>
      <c r="AY141" s="97"/>
      <c r="AZ141" s="97">
        <v>0</v>
      </c>
      <c r="BA141" s="97">
        <v>0</v>
      </c>
      <c r="BB141" s="97">
        <v>0</v>
      </c>
      <c r="BC141" s="97">
        <v>0</v>
      </c>
      <c r="BD141" s="97">
        <v>0</v>
      </c>
      <c r="BE141" s="97">
        <v>0</v>
      </c>
      <c r="BF141" s="97">
        <v>0</v>
      </c>
      <c r="BG141" s="97"/>
      <c r="BH141" s="97"/>
      <c r="BJ141" s="97"/>
      <c r="BK141" s="97"/>
      <c r="BL141" s="97"/>
      <c r="BM141" s="97"/>
      <c r="BN141" s="97"/>
      <c r="BP141" s="97">
        <v>0</v>
      </c>
      <c r="BQ141" s="97">
        <v>0</v>
      </c>
      <c r="BR141" s="97"/>
      <c r="BS141" s="97"/>
      <c r="BT141" s="97"/>
      <c r="BU141" s="97"/>
      <c r="BV141" s="97">
        <v>0</v>
      </c>
      <c r="BW141" s="97">
        <v>0</v>
      </c>
      <c r="BX141" s="97">
        <v>0</v>
      </c>
      <c r="BY141" s="97">
        <v>0</v>
      </c>
      <c r="BZ141" s="97">
        <v>0</v>
      </c>
      <c r="CA141" s="97">
        <v>0</v>
      </c>
      <c r="CB141" s="97">
        <v>0</v>
      </c>
      <c r="CC141" s="97">
        <v>0</v>
      </c>
      <c r="CD141" s="97">
        <v>0</v>
      </c>
      <c r="CE141" s="97">
        <v>0</v>
      </c>
      <c r="CF141" s="97">
        <v>0</v>
      </c>
      <c r="CG141" s="97">
        <v>0</v>
      </c>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row>
    <row r="142" spans="1:107" x14ac:dyDescent="0.2">
      <c r="A142" s="1">
        <f t="shared" si="2"/>
        <v>141</v>
      </c>
      <c r="B142" s="18" t="s">
        <v>4859</v>
      </c>
      <c r="C142" s="1">
        <v>0</v>
      </c>
      <c r="E142" t="s">
        <v>34</v>
      </c>
      <c r="F142" t="s">
        <v>34</v>
      </c>
      <c r="G142" t="s">
        <v>34</v>
      </c>
      <c r="H142" t="s">
        <v>5534</v>
      </c>
      <c r="I142" t="s">
        <v>5010</v>
      </c>
      <c r="J142" t="s">
        <v>5283</v>
      </c>
      <c r="K142" t="s">
        <v>5010</v>
      </c>
      <c r="L142" t="s">
        <v>34</v>
      </c>
      <c r="M142" t="s">
        <v>34</v>
      </c>
      <c r="N142" t="s">
        <v>34</v>
      </c>
      <c r="O142" t="s">
        <v>5493</v>
      </c>
      <c r="P142" t="s">
        <v>5010</v>
      </c>
      <c r="S142"/>
      <c r="T142"/>
      <c r="U142" t="s">
        <v>34</v>
      </c>
      <c r="V142" t="s">
        <v>34</v>
      </c>
      <c r="W142"/>
      <c r="Z142" t="s">
        <v>34</v>
      </c>
      <c r="AA142" t="s">
        <v>5109</v>
      </c>
      <c r="AB142" t="s">
        <v>5359</v>
      </c>
      <c r="AC142" t="s">
        <v>5326</v>
      </c>
      <c r="AD142" t="s">
        <v>5385</v>
      </c>
      <c r="AE142"/>
      <c r="AF142"/>
      <c r="AI142"/>
      <c r="AJ142"/>
      <c r="AK142"/>
      <c r="AL142"/>
      <c r="AM142"/>
      <c r="AN142"/>
      <c r="AO142"/>
      <c r="AQ142"/>
      <c r="AR142"/>
      <c r="AS142"/>
      <c r="AU142"/>
      <c r="AV142"/>
      <c r="AW142"/>
      <c r="AX142" t="s">
        <v>34</v>
      </c>
      <c r="AY142"/>
      <c r="AZ142" t="s">
        <v>34</v>
      </c>
      <c r="BA142" t="s">
        <v>34</v>
      </c>
      <c r="BB142" t="s">
        <v>34</v>
      </c>
      <c r="BC142" t="s">
        <v>34</v>
      </c>
      <c r="BD142" t="s">
        <v>34</v>
      </c>
      <c r="BE142" t="s">
        <v>5325</v>
      </c>
      <c r="BF142" t="s">
        <v>34</v>
      </c>
      <c r="BG142"/>
      <c r="BH142"/>
      <c r="BJ142"/>
      <c r="BK142"/>
      <c r="BL142"/>
      <c r="BM142"/>
      <c r="BN142"/>
      <c r="BP142" t="s">
        <v>34</v>
      </c>
      <c r="BQ142" t="s">
        <v>34</v>
      </c>
      <c r="BR142"/>
      <c r="BS142"/>
      <c r="BT142"/>
      <c r="BU142"/>
      <c r="BV142" t="s">
        <v>34</v>
      </c>
      <c r="BW142" t="s">
        <v>34</v>
      </c>
      <c r="BX142" t="s">
        <v>34</v>
      </c>
      <c r="BY142" t="s">
        <v>34</v>
      </c>
      <c r="BZ142" t="s">
        <v>34</v>
      </c>
      <c r="CA142" t="s">
        <v>34</v>
      </c>
      <c r="CB142" t="s">
        <v>34</v>
      </c>
      <c r="CC142" t="s">
        <v>34</v>
      </c>
      <c r="CD142" t="s">
        <v>34</v>
      </c>
      <c r="CE142" t="s">
        <v>34</v>
      </c>
      <c r="CF142" t="s">
        <v>34</v>
      </c>
      <c r="CG142" t="s">
        <v>5385</v>
      </c>
      <c r="CH142"/>
      <c r="CI142"/>
      <c r="CJ142"/>
      <c r="CK142"/>
      <c r="CL142"/>
      <c r="CM142"/>
      <c r="CN142"/>
      <c r="CO142"/>
      <c r="CP142"/>
      <c r="CQ142"/>
      <c r="CR142"/>
      <c r="CS142"/>
      <c r="CT142"/>
      <c r="CU142"/>
      <c r="CV142"/>
      <c r="CW142"/>
      <c r="CX142"/>
      <c r="CY142"/>
      <c r="CZ142"/>
      <c r="DA142"/>
      <c r="DB142"/>
      <c r="DC142"/>
    </row>
    <row r="143" spans="1:107" x14ac:dyDescent="0.2">
      <c r="A143" s="1">
        <f t="shared" si="2"/>
        <v>142</v>
      </c>
      <c r="B143" s="18" t="s">
        <v>4860</v>
      </c>
      <c r="C143" s="1">
        <v>0</v>
      </c>
      <c r="E143" t="s">
        <v>34</v>
      </c>
      <c r="F143" t="s">
        <v>34</v>
      </c>
      <c r="G143" t="s">
        <v>34</v>
      </c>
      <c r="H143" t="s">
        <v>34</v>
      </c>
      <c r="I143" t="s">
        <v>34</v>
      </c>
      <c r="J143" t="s">
        <v>34</v>
      </c>
      <c r="K143" t="s">
        <v>34</v>
      </c>
      <c r="L143" t="s">
        <v>34</v>
      </c>
      <c r="M143" t="s">
        <v>34</v>
      </c>
      <c r="N143" t="s">
        <v>34</v>
      </c>
      <c r="O143" t="s">
        <v>34</v>
      </c>
      <c r="P143" t="s">
        <v>34</v>
      </c>
      <c r="S143"/>
      <c r="T143"/>
      <c r="U143" t="s">
        <v>34</v>
      </c>
      <c r="V143" t="s">
        <v>34</v>
      </c>
      <c r="W143"/>
      <c r="Z143" t="s">
        <v>34</v>
      </c>
      <c r="AA143" t="s">
        <v>34</v>
      </c>
      <c r="AB143" t="s">
        <v>34</v>
      </c>
      <c r="AC143" t="s">
        <v>34</v>
      </c>
      <c r="AD143" t="s">
        <v>34</v>
      </c>
      <c r="AE143"/>
      <c r="AF143"/>
      <c r="AI143"/>
      <c r="AJ143"/>
      <c r="AK143"/>
      <c r="AL143"/>
      <c r="AM143"/>
      <c r="AN143"/>
      <c r="AO143"/>
      <c r="AQ143"/>
      <c r="AR143"/>
      <c r="AS143"/>
      <c r="AU143"/>
      <c r="AV143"/>
      <c r="AW143"/>
      <c r="AX143" t="s">
        <v>34</v>
      </c>
      <c r="AY143"/>
      <c r="AZ143" t="s">
        <v>34</v>
      </c>
      <c r="BA143" t="s">
        <v>34</v>
      </c>
      <c r="BB143" t="s">
        <v>34</v>
      </c>
      <c r="BC143" t="s">
        <v>34</v>
      </c>
      <c r="BD143" t="s">
        <v>34</v>
      </c>
      <c r="BE143" t="s">
        <v>5326</v>
      </c>
      <c r="BF143" t="s">
        <v>34</v>
      </c>
      <c r="BG143"/>
      <c r="BH143"/>
      <c r="BJ143"/>
      <c r="BK143"/>
      <c r="BL143"/>
      <c r="BM143"/>
      <c r="BN143"/>
      <c r="BP143" t="s">
        <v>34</v>
      </c>
      <c r="BQ143" t="s">
        <v>34</v>
      </c>
      <c r="BR143"/>
      <c r="BS143"/>
      <c r="BT143"/>
      <c r="BU143"/>
      <c r="BV143" t="s">
        <v>34</v>
      </c>
      <c r="BW143" t="s">
        <v>34</v>
      </c>
      <c r="BX143" t="s">
        <v>34</v>
      </c>
      <c r="BY143" t="s">
        <v>34</v>
      </c>
      <c r="BZ143" t="s">
        <v>34</v>
      </c>
      <c r="CA143" t="s">
        <v>34</v>
      </c>
      <c r="CB143" t="s">
        <v>34</v>
      </c>
      <c r="CC143" t="s">
        <v>34</v>
      </c>
      <c r="CD143" t="s">
        <v>34</v>
      </c>
      <c r="CE143" t="s">
        <v>34</v>
      </c>
      <c r="CF143" t="s">
        <v>34</v>
      </c>
      <c r="CG143" t="s">
        <v>34</v>
      </c>
      <c r="CH143"/>
      <c r="CI143"/>
      <c r="CJ143"/>
      <c r="CK143"/>
      <c r="CL143"/>
      <c r="CM143"/>
      <c r="CN143"/>
      <c r="CO143"/>
      <c r="CP143"/>
      <c r="CQ143"/>
      <c r="CR143"/>
      <c r="CS143"/>
      <c r="CT143"/>
      <c r="CU143"/>
      <c r="CV143"/>
      <c r="CW143"/>
      <c r="CX143"/>
      <c r="CY143"/>
      <c r="CZ143"/>
      <c r="DA143"/>
      <c r="DB143"/>
      <c r="DC143"/>
    </row>
    <row r="144" spans="1:107" ht="38.25" x14ac:dyDescent="0.2">
      <c r="A144" s="1">
        <f t="shared" si="2"/>
        <v>143</v>
      </c>
      <c r="B144" t="s">
        <v>4801</v>
      </c>
      <c r="C144" s="1">
        <v>0</v>
      </c>
      <c r="E144" s="86">
        <v>0</v>
      </c>
      <c r="F144" s="86">
        <v>0</v>
      </c>
      <c r="G144" s="86">
        <v>0</v>
      </c>
      <c r="H144" s="86" t="s">
        <v>5534</v>
      </c>
      <c r="I144" s="86" t="s">
        <v>5010</v>
      </c>
      <c r="J144" s="86" t="s">
        <v>5283</v>
      </c>
      <c r="K144" s="86" t="s">
        <v>5010</v>
      </c>
      <c r="L144" s="86">
        <v>0</v>
      </c>
      <c r="M144" s="86">
        <v>0</v>
      </c>
      <c r="N144" s="86">
        <v>0</v>
      </c>
      <c r="O144" s="86" t="s">
        <v>5010</v>
      </c>
      <c r="P144" s="86" t="s">
        <v>5010</v>
      </c>
      <c r="U144" s="86">
        <v>0</v>
      </c>
      <c r="V144" s="86">
        <v>0</v>
      </c>
      <c r="Z144" s="86">
        <v>0</v>
      </c>
      <c r="AA144" s="86" t="s">
        <v>5109</v>
      </c>
      <c r="AB144" s="86" t="s">
        <v>5359</v>
      </c>
      <c r="AC144" s="86" t="s">
        <v>5359</v>
      </c>
      <c r="AD144" s="86" t="s">
        <v>5386</v>
      </c>
      <c r="AX144" s="86">
        <v>0</v>
      </c>
      <c r="BP144" s="86">
        <v>0</v>
      </c>
      <c r="BQ144" s="86">
        <v>0</v>
      </c>
      <c r="BV144" s="86">
        <v>0</v>
      </c>
      <c r="BW144" s="86">
        <v>0</v>
      </c>
      <c r="BX144" s="86">
        <v>0</v>
      </c>
      <c r="BY144" s="86">
        <v>0</v>
      </c>
      <c r="BZ144" s="86">
        <v>0</v>
      </c>
      <c r="CA144" s="86">
        <v>0</v>
      </c>
      <c r="CB144" s="86">
        <v>0</v>
      </c>
      <c r="CC144" s="86">
        <v>0</v>
      </c>
      <c r="CD144" s="86">
        <v>0</v>
      </c>
      <c r="CE144" s="86">
        <v>0</v>
      </c>
      <c r="CF144" s="86">
        <v>0</v>
      </c>
      <c r="CG144" s="86" t="s">
        <v>5386</v>
      </c>
    </row>
    <row r="145" spans="1:85" ht="25.5" x14ac:dyDescent="0.2">
      <c r="A145" s="1">
        <f t="shared" si="2"/>
        <v>144</v>
      </c>
      <c r="B145" t="s">
        <v>4801</v>
      </c>
      <c r="C145" s="1">
        <v>0</v>
      </c>
      <c r="E145" s="86">
        <v>0</v>
      </c>
      <c r="F145" s="86">
        <v>0</v>
      </c>
      <c r="G145" s="86">
        <v>0</v>
      </c>
      <c r="H145" s="86">
        <v>0</v>
      </c>
      <c r="I145" s="86">
        <v>0</v>
      </c>
      <c r="J145" s="86">
        <v>0</v>
      </c>
      <c r="K145" s="86">
        <v>0</v>
      </c>
      <c r="L145" s="86">
        <v>0</v>
      </c>
      <c r="M145" s="86">
        <v>0</v>
      </c>
      <c r="N145" s="86">
        <v>0</v>
      </c>
      <c r="O145" s="86" t="s">
        <v>5069</v>
      </c>
      <c r="P145" s="86">
        <v>0</v>
      </c>
      <c r="U145" s="86">
        <v>0</v>
      </c>
      <c r="V145" s="86">
        <v>0</v>
      </c>
      <c r="Z145" s="86">
        <v>0</v>
      </c>
      <c r="AA145" s="86">
        <v>0</v>
      </c>
      <c r="AB145" s="86">
        <v>0</v>
      </c>
      <c r="AC145" s="86" t="s">
        <v>5360</v>
      </c>
      <c r="AD145" s="86" t="s">
        <v>5359</v>
      </c>
      <c r="AX145" s="86">
        <v>0</v>
      </c>
      <c r="BP145" s="86">
        <v>0</v>
      </c>
      <c r="BQ145" s="86">
        <v>0</v>
      </c>
      <c r="BV145" s="86">
        <v>0</v>
      </c>
      <c r="BW145" s="86">
        <v>0</v>
      </c>
      <c r="BX145" s="86">
        <v>0</v>
      </c>
      <c r="BY145" s="86">
        <v>0</v>
      </c>
      <c r="BZ145" s="86">
        <v>0</v>
      </c>
      <c r="CA145" s="86">
        <v>0</v>
      </c>
      <c r="CB145" s="86">
        <v>0</v>
      </c>
      <c r="CC145" s="86">
        <v>0</v>
      </c>
      <c r="CD145" s="86">
        <v>0</v>
      </c>
      <c r="CE145" s="86">
        <v>0</v>
      </c>
      <c r="CF145" s="86">
        <v>0</v>
      </c>
      <c r="CG145" s="86" t="s">
        <v>5359</v>
      </c>
    </row>
    <row r="146" spans="1:85" x14ac:dyDescent="0.2">
      <c r="A146" s="1">
        <f t="shared" si="2"/>
        <v>145</v>
      </c>
      <c r="B146" t="s">
        <v>4801</v>
      </c>
      <c r="C146" s="1">
        <v>0</v>
      </c>
      <c r="E146" s="86">
        <v>0</v>
      </c>
      <c r="F146" s="86">
        <v>0</v>
      </c>
      <c r="G146" s="86">
        <v>0</v>
      </c>
      <c r="H146" s="86">
        <v>0</v>
      </c>
      <c r="I146" s="86">
        <v>0</v>
      </c>
      <c r="J146" s="86">
        <v>0</v>
      </c>
      <c r="K146" s="86">
        <v>0</v>
      </c>
      <c r="L146" s="86">
        <v>0</v>
      </c>
      <c r="M146" s="86">
        <v>0</v>
      </c>
      <c r="N146" s="86">
        <v>0</v>
      </c>
      <c r="O146" s="86">
        <v>0</v>
      </c>
      <c r="P146" s="86">
        <v>0</v>
      </c>
      <c r="U146" s="86">
        <v>0</v>
      </c>
      <c r="V146" s="86">
        <v>0</v>
      </c>
      <c r="Z146" s="86">
        <v>0</v>
      </c>
      <c r="AA146" s="86">
        <v>0</v>
      </c>
      <c r="AB146" s="86">
        <v>0</v>
      </c>
      <c r="AC146" s="86">
        <v>0</v>
      </c>
      <c r="AD146" s="86">
        <v>0</v>
      </c>
      <c r="AX146" s="86">
        <v>0</v>
      </c>
      <c r="BP146" s="86">
        <v>0</v>
      </c>
      <c r="BQ146" s="86">
        <v>0</v>
      </c>
      <c r="BV146" s="86">
        <v>0</v>
      </c>
      <c r="BW146" s="86">
        <v>0</v>
      </c>
      <c r="BX146" s="86">
        <v>0</v>
      </c>
      <c r="BY146" s="86">
        <v>0</v>
      </c>
      <c r="BZ146" s="86">
        <v>0</v>
      </c>
      <c r="CA146" s="86">
        <v>0</v>
      </c>
      <c r="CB146" s="86">
        <v>0</v>
      </c>
      <c r="CC146" s="86">
        <v>0</v>
      </c>
      <c r="CD146" s="86">
        <v>0</v>
      </c>
      <c r="CE146" s="86">
        <v>0</v>
      </c>
      <c r="CF146" s="86">
        <v>0</v>
      </c>
      <c r="CG146" s="86">
        <v>0</v>
      </c>
    </row>
    <row r="147" spans="1:85" x14ac:dyDescent="0.2">
      <c r="A147" s="1">
        <f t="shared" si="2"/>
        <v>146</v>
      </c>
      <c r="B147" t="s">
        <v>4801</v>
      </c>
      <c r="C147" s="1">
        <v>0</v>
      </c>
      <c r="E147" s="86">
        <v>0</v>
      </c>
      <c r="F147" s="86">
        <v>0</v>
      </c>
      <c r="G147" s="86">
        <v>0</v>
      </c>
      <c r="H147" s="86">
        <v>0</v>
      </c>
      <c r="I147" s="86">
        <v>0</v>
      </c>
      <c r="J147" s="86">
        <v>0</v>
      </c>
      <c r="K147" s="86">
        <v>0</v>
      </c>
      <c r="L147" s="86">
        <v>0</v>
      </c>
      <c r="M147" s="86">
        <v>0</v>
      </c>
      <c r="N147" s="86">
        <v>0</v>
      </c>
      <c r="O147" s="86">
        <v>0</v>
      </c>
      <c r="P147" s="86">
        <v>0</v>
      </c>
      <c r="U147" s="86">
        <v>0</v>
      </c>
      <c r="V147" s="86">
        <v>0</v>
      </c>
      <c r="Z147" s="86">
        <v>0</v>
      </c>
      <c r="AA147" s="86">
        <v>0</v>
      </c>
      <c r="AB147" s="86">
        <v>0</v>
      </c>
      <c r="AC147" s="86">
        <v>0</v>
      </c>
      <c r="AD147" s="86">
        <v>0</v>
      </c>
      <c r="AX147" s="86">
        <v>0</v>
      </c>
      <c r="BP147" s="86">
        <v>0</v>
      </c>
      <c r="BQ147" s="86">
        <v>0</v>
      </c>
      <c r="BV147" s="86">
        <v>0</v>
      </c>
      <c r="BW147" s="86">
        <v>0</v>
      </c>
      <c r="BX147" s="86">
        <v>0</v>
      </c>
      <c r="BY147" s="86">
        <v>0</v>
      </c>
      <c r="BZ147" s="86">
        <v>0</v>
      </c>
      <c r="CA147" s="86">
        <v>0</v>
      </c>
      <c r="CB147" s="86">
        <v>0</v>
      </c>
      <c r="CC147" s="86">
        <v>0</v>
      </c>
      <c r="CD147" s="86">
        <v>0</v>
      </c>
      <c r="CE147" s="86">
        <v>0</v>
      </c>
      <c r="CF147" s="86">
        <v>0</v>
      </c>
      <c r="CG147" s="86">
        <v>0</v>
      </c>
    </row>
    <row r="148" spans="1:85" x14ac:dyDescent="0.2">
      <c r="A148" s="1">
        <f t="shared" si="2"/>
        <v>147</v>
      </c>
      <c r="B148" t="s">
        <v>4801</v>
      </c>
      <c r="C148" s="1">
        <v>0</v>
      </c>
      <c r="E148" s="86">
        <v>0</v>
      </c>
      <c r="F148" s="86">
        <v>0</v>
      </c>
      <c r="G148" s="86">
        <v>0</v>
      </c>
      <c r="H148" s="86">
        <v>0</v>
      </c>
      <c r="I148" s="86">
        <v>0</v>
      </c>
      <c r="J148" s="86">
        <v>0</v>
      </c>
      <c r="K148" s="86">
        <v>0</v>
      </c>
      <c r="L148" s="86">
        <v>0</v>
      </c>
      <c r="M148" s="86">
        <v>0</v>
      </c>
      <c r="N148" s="86">
        <v>0</v>
      </c>
      <c r="O148" s="86">
        <v>0</v>
      </c>
      <c r="P148" s="86">
        <v>0</v>
      </c>
      <c r="U148" s="86">
        <v>0</v>
      </c>
      <c r="V148" s="86">
        <v>0</v>
      </c>
      <c r="Z148" s="86">
        <v>0</v>
      </c>
      <c r="AA148" s="86">
        <v>0</v>
      </c>
      <c r="AB148" s="86">
        <v>0</v>
      </c>
      <c r="AC148" s="86">
        <v>0</v>
      </c>
      <c r="AD148" s="86">
        <v>0</v>
      </c>
      <c r="AX148" s="86">
        <v>0</v>
      </c>
      <c r="BP148" s="86">
        <v>0</v>
      </c>
      <c r="BQ148" s="86">
        <v>0</v>
      </c>
      <c r="BV148" s="86">
        <v>0</v>
      </c>
      <c r="BW148" s="86">
        <v>0</v>
      </c>
      <c r="BX148" s="86">
        <v>0</v>
      </c>
      <c r="BY148" s="86">
        <v>0</v>
      </c>
      <c r="BZ148" s="86">
        <v>0</v>
      </c>
      <c r="CA148" s="86">
        <v>0</v>
      </c>
      <c r="CB148" s="86">
        <v>0</v>
      </c>
      <c r="CC148" s="86">
        <v>0</v>
      </c>
      <c r="CD148" s="86">
        <v>0</v>
      </c>
      <c r="CE148" s="86">
        <v>0</v>
      </c>
      <c r="CF148" s="86">
        <v>0</v>
      </c>
      <c r="CG148" s="86">
        <v>0</v>
      </c>
    </row>
    <row r="149" spans="1:85" x14ac:dyDescent="0.2">
      <c r="A149" s="1">
        <f t="shared" si="2"/>
        <v>148</v>
      </c>
      <c r="B149" t="s">
        <v>4801</v>
      </c>
      <c r="C149" s="1">
        <v>0</v>
      </c>
      <c r="E149" s="86">
        <v>0</v>
      </c>
      <c r="F149" s="86">
        <v>0</v>
      </c>
      <c r="G149" s="86">
        <v>0</v>
      </c>
      <c r="H149" s="86">
        <v>0</v>
      </c>
      <c r="I149" s="86">
        <v>0</v>
      </c>
      <c r="J149" s="86">
        <v>0</v>
      </c>
      <c r="K149" s="86">
        <v>0</v>
      </c>
      <c r="L149" s="86">
        <v>0</v>
      </c>
      <c r="M149" s="86">
        <v>0</v>
      </c>
      <c r="N149" s="86">
        <v>0</v>
      </c>
      <c r="O149" s="86">
        <v>0</v>
      </c>
      <c r="P149" s="86">
        <v>0</v>
      </c>
      <c r="U149" s="86">
        <v>0</v>
      </c>
      <c r="V149" s="86">
        <v>0</v>
      </c>
      <c r="Z149" s="86">
        <v>0</v>
      </c>
      <c r="AA149" s="86">
        <v>0</v>
      </c>
      <c r="AB149" s="86">
        <v>0</v>
      </c>
      <c r="AC149" s="86">
        <v>0</v>
      </c>
      <c r="AD149" s="86">
        <v>0</v>
      </c>
      <c r="AX149" s="86">
        <v>0</v>
      </c>
      <c r="BP149" s="86">
        <v>0</v>
      </c>
      <c r="BQ149" s="86">
        <v>0</v>
      </c>
      <c r="BV149" s="86">
        <v>0</v>
      </c>
      <c r="BW149" s="86">
        <v>0</v>
      </c>
      <c r="BX149" s="86">
        <v>0</v>
      </c>
      <c r="BY149" s="86">
        <v>0</v>
      </c>
      <c r="BZ149" s="86">
        <v>0</v>
      </c>
      <c r="CA149" s="86">
        <v>0</v>
      </c>
      <c r="CB149" s="86">
        <v>0</v>
      </c>
      <c r="CC149" s="86">
        <v>0</v>
      </c>
      <c r="CD149" s="86">
        <v>0</v>
      </c>
      <c r="CE149" s="86">
        <v>0</v>
      </c>
      <c r="CF149" s="86">
        <v>0</v>
      </c>
      <c r="CG149" s="86">
        <v>0</v>
      </c>
    </row>
    <row r="150" spans="1:85" x14ac:dyDescent="0.2">
      <c r="A150" s="1">
        <f t="shared" si="2"/>
        <v>149</v>
      </c>
      <c r="B150" t="s">
        <v>4801</v>
      </c>
      <c r="C150" s="1">
        <v>0</v>
      </c>
      <c r="E150" s="86">
        <v>0</v>
      </c>
      <c r="F150" s="86">
        <v>0</v>
      </c>
      <c r="G150" s="86">
        <v>0</v>
      </c>
      <c r="H150" s="86">
        <v>0</v>
      </c>
      <c r="I150" s="86">
        <v>0</v>
      </c>
      <c r="J150" s="86">
        <v>0</v>
      </c>
      <c r="K150" s="86">
        <v>0</v>
      </c>
      <c r="L150" s="86">
        <v>0</v>
      </c>
      <c r="M150" s="86">
        <v>0</v>
      </c>
      <c r="N150" s="86">
        <v>0</v>
      </c>
      <c r="O150" s="86">
        <v>0</v>
      </c>
      <c r="P150" s="86">
        <v>0</v>
      </c>
      <c r="U150" s="86">
        <v>0</v>
      </c>
      <c r="V150" s="86">
        <v>0</v>
      </c>
      <c r="Z150" s="86">
        <v>0</v>
      </c>
      <c r="AA150" s="86">
        <v>0</v>
      </c>
      <c r="AB150" s="86">
        <v>0</v>
      </c>
      <c r="AC150" s="86">
        <v>0</v>
      </c>
      <c r="AD150" s="86">
        <v>0</v>
      </c>
      <c r="AX150" s="86">
        <v>0</v>
      </c>
      <c r="BP150" s="86">
        <v>0</v>
      </c>
      <c r="BQ150" s="86">
        <v>0</v>
      </c>
      <c r="BV150" s="86">
        <v>0</v>
      </c>
      <c r="BW150" s="86">
        <v>0</v>
      </c>
      <c r="BX150" s="86">
        <v>0</v>
      </c>
      <c r="BY150" s="86">
        <v>0</v>
      </c>
      <c r="BZ150" s="86">
        <v>0</v>
      </c>
      <c r="CA150" s="86">
        <v>0</v>
      </c>
      <c r="CB150" s="86">
        <v>0</v>
      </c>
      <c r="CC150" s="86">
        <v>0</v>
      </c>
      <c r="CD150" s="86">
        <v>0</v>
      </c>
      <c r="CE150" s="86">
        <v>0</v>
      </c>
      <c r="CF150" s="86">
        <v>0</v>
      </c>
      <c r="CG150" s="86">
        <v>0</v>
      </c>
    </row>
    <row r="151" spans="1:85" x14ac:dyDescent="0.2">
      <c r="A151" s="1">
        <f t="shared" si="2"/>
        <v>150</v>
      </c>
      <c r="B151" t="s">
        <v>4801</v>
      </c>
      <c r="C151" s="1">
        <v>0</v>
      </c>
      <c r="E151" s="86">
        <v>0</v>
      </c>
      <c r="F151" s="86">
        <v>0</v>
      </c>
      <c r="G151" s="86">
        <v>0</v>
      </c>
      <c r="H151" s="86">
        <v>0</v>
      </c>
      <c r="I151" s="86">
        <v>0</v>
      </c>
      <c r="J151" s="86">
        <v>0</v>
      </c>
      <c r="K151" s="86">
        <v>0</v>
      </c>
      <c r="L151" s="86">
        <v>0</v>
      </c>
      <c r="M151" s="86">
        <v>0</v>
      </c>
      <c r="N151" s="86">
        <v>0</v>
      </c>
      <c r="O151" s="86">
        <v>0</v>
      </c>
      <c r="P151" s="86">
        <v>0</v>
      </c>
      <c r="U151" s="86">
        <v>0</v>
      </c>
      <c r="V151" s="86">
        <v>0</v>
      </c>
      <c r="Z151" s="86">
        <v>0</v>
      </c>
      <c r="AA151" s="86">
        <v>0</v>
      </c>
      <c r="AB151" s="86">
        <v>0</v>
      </c>
      <c r="AC151" s="86">
        <v>0</v>
      </c>
      <c r="AD151" s="86">
        <v>0</v>
      </c>
      <c r="AX151" s="86">
        <v>0</v>
      </c>
      <c r="BP151" s="86">
        <v>0</v>
      </c>
      <c r="BQ151" s="86">
        <v>0</v>
      </c>
      <c r="BV151" s="86">
        <v>0</v>
      </c>
      <c r="BW151" s="86">
        <v>0</v>
      </c>
      <c r="BX151" s="86">
        <v>0</v>
      </c>
      <c r="BY151" s="86">
        <v>0</v>
      </c>
      <c r="BZ151" s="86">
        <v>0</v>
      </c>
      <c r="CA151" s="86">
        <v>0</v>
      </c>
      <c r="CB151" s="86">
        <v>0</v>
      </c>
      <c r="CC151" s="86">
        <v>0</v>
      </c>
      <c r="CD151" s="86">
        <v>0</v>
      </c>
      <c r="CE151" s="86">
        <v>0</v>
      </c>
      <c r="CF151" s="86">
        <v>0</v>
      </c>
      <c r="CG151" s="86">
        <v>0</v>
      </c>
    </row>
    <row r="152" spans="1:85" x14ac:dyDescent="0.2">
      <c r="A152" s="1">
        <f t="shared" si="2"/>
        <v>151</v>
      </c>
      <c r="B152" t="s">
        <v>4801</v>
      </c>
      <c r="C152" s="1">
        <v>0</v>
      </c>
      <c r="E152" s="86">
        <v>0</v>
      </c>
      <c r="F152" s="86">
        <v>0</v>
      </c>
      <c r="G152" s="86">
        <v>0</v>
      </c>
      <c r="H152" s="86">
        <v>0</v>
      </c>
      <c r="I152" s="86">
        <v>0</v>
      </c>
      <c r="J152" s="86">
        <v>0</v>
      </c>
      <c r="K152" s="86">
        <v>0</v>
      </c>
      <c r="L152" s="86">
        <v>0</v>
      </c>
      <c r="M152" s="86">
        <v>0</v>
      </c>
      <c r="N152" s="86">
        <v>0</v>
      </c>
      <c r="O152" s="86">
        <v>0</v>
      </c>
      <c r="P152" s="86">
        <v>0</v>
      </c>
      <c r="U152" s="86">
        <v>0</v>
      </c>
      <c r="V152" s="86">
        <v>0</v>
      </c>
      <c r="Z152" s="86">
        <v>0</v>
      </c>
      <c r="AA152" s="86">
        <v>0</v>
      </c>
      <c r="AB152" s="86">
        <v>0</v>
      </c>
      <c r="AC152" s="86">
        <v>0</v>
      </c>
      <c r="AD152" s="86">
        <v>0</v>
      </c>
      <c r="AX152" s="86">
        <v>0</v>
      </c>
      <c r="BP152" s="86">
        <v>0</v>
      </c>
      <c r="BQ152" s="86">
        <v>0</v>
      </c>
      <c r="BV152" s="86">
        <v>0</v>
      </c>
      <c r="BW152" s="86">
        <v>0</v>
      </c>
      <c r="BX152" s="86">
        <v>0</v>
      </c>
      <c r="BY152" s="86">
        <v>0</v>
      </c>
      <c r="BZ152" s="86">
        <v>0</v>
      </c>
      <c r="CA152" s="86">
        <v>0</v>
      </c>
      <c r="CB152" s="86">
        <v>0</v>
      </c>
      <c r="CC152" s="86">
        <v>0</v>
      </c>
      <c r="CD152" s="86">
        <v>0</v>
      </c>
      <c r="CE152" s="86">
        <v>0</v>
      </c>
      <c r="CF152" s="86">
        <v>0</v>
      </c>
      <c r="CG152" s="86">
        <v>0</v>
      </c>
    </row>
    <row r="153" spans="1:85" x14ac:dyDescent="0.2">
      <c r="A153" s="1">
        <f t="shared" si="2"/>
        <v>152</v>
      </c>
      <c r="B153" t="s">
        <v>4802</v>
      </c>
      <c r="C153" s="1">
        <v>0</v>
      </c>
      <c r="E153" s="86">
        <v>10</v>
      </c>
      <c r="F153" s="86">
        <v>8</v>
      </c>
      <c r="G153" s="86">
        <v>16</v>
      </c>
      <c r="H153" s="86">
        <v>22</v>
      </c>
      <c r="I153" s="86">
        <v>19</v>
      </c>
      <c r="J153" s="86">
        <v>10</v>
      </c>
      <c r="K153" s="86">
        <v>10</v>
      </c>
      <c r="L153" s="86">
        <v>14</v>
      </c>
      <c r="M153" s="86">
        <v>12</v>
      </c>
      <c r="N153" s="86">
        <v>12</v>
      </c>
      <c r="O153" s="86">
        <v>14</v>
      </c>
      <c r="P153" s="86">
        <v>14</v>
      </c>
      <c r="U153" s="86">
        <v>12</v>
      </c>
      <c r="V153" s="86">
        <v>17</v>
      </c>
      <c r="Z153" s="86">
        <v>13</v>
      </c>
      <c r="AA153" s="86">
        <v>12</v>
      </c>
      <c r="AB153" s="86">
        <v>13</v>
      </c>
      <c r="AC153" s="86">
        <v>13</v>
      </c>
      <c r="AD153" s="86">
        <v>18</v>
      </c>
      <c r="AK153" s="86">
        <v>17</v>
      </c>
      <c r="AL153" s="86">
        <v>22</v>
      </c>
      <c r="AM153" s="86">
        <v>20</v>
      </c>
      <c r="AN153" s="86">
        <v>26</v>
      </c>
      <c r="AO153" s="86">
        <v>29</v>
      </c>
      <c r="AQ153" s="86">
        <v>13</v>
      </c>
      <c r="AR153" s="86">
        <v>13</v>
      </c>
      <c r="AS153" s="86">
        <v>13</v>
      </c>
      <c r="AU153" s="86">
        <v>12</v>
      </c>
      <c r="AV153" s="86">
        <v>12</v>
      </c>
      <c r="AW153" s="86">
        <v>12</v>
      </c>
      <c r="AX153" s="86">
        <v>14</v>
      </c>
      <c r="AY153" s="86">
        <v>12</v>
      </c>
      <c r="AZ153" s="86">
        <v>12</v>
      </c>
      <c r="BA153" s="86">
        <v>14</v>
      </c>
      <c r="BB153" s="86">
        <v>10</v>
      </c>
      <c r="BC153" s="86">
        <v>10</v>
      </c>
      <c r="BD153" s="86">
        <v>14</v>
      </c>
      <c r="BE153" s="86">
        <v>16</v>
      </c>
      <c r="BF153" s="86">
        <v>17</v>
      </c>
      <c r="BP153" s="86">
        <v>17</v>
      </c>
      <c r="BQ153" s="86">
        <v>11</v>
      </c>
      <c r="BV153" s="86">
        <v>13</v>
      </c>
      <c r="BW153" s="86">
        <v>12</v>
      </c>
      <c r="BX153" s="86">
        <v>18</v>
      </c>
      <c r="BY153" s="86">
        <v>14</v>
      </c>
      <c r="BZ153" s="86">
        <v>9</v>
      </c>
      <c r="CA153" s="86">
        <v>16</v>
      </c>
      <c r="CB153" s="86">
        <v>10</v>
      </c>
      <c r="CC153" s="86">
        <v>10</v>
      </c>
      <c r="CD153" s="86">
        <v>20</v>
      </c>
      <c r="CE153" s="86">
        <v>16</v>
      </c>
      <c r="CF153" s="86">
        <v>12</v>
      </c>
      <c r="CG153" s="86">
        <v>16</v>
      </c>
    </row>
    <row r="154" spans="1:85" x14ac:dyDescent="0.2">
      <c r="A154" s="1">
        <f t="shared" si="2"/>
        <v>153</v>
      </c>
      <c r="B154" t="s">
        <v>4803</v>
      </c>
      <c r="C154" s="1">
        <v>0</v>
      </c>
      <c r="E154" s="86">
        <v>19</v>
      </c>
      <c r="F154" s="86">
        <v>19</v>
      </c>
      <c r="G154" s="86">
        <v>19</v>
      </c>
      <c r="H154" s="86">
        <v>10</v>
      </c>
      <c r="I154" s="86">
        <v>10</v>
      </c>
      <c r="J154" s="86">
        <v>14</v>
      </c>
      <c r="K154" s="86">
        <v>12</v>
      </c>
      <c r="L154" s="86">
        <v>19</v>
      </c>
      <c r="M154" s="86">
        <v>17</v>
      </c>
      <c r="N154" s="86">
        <v>17</v>
      </c>
      <c r="O154" s="86">
        <v>16</v>
      </c>
      <c r="P154" s="86">
        <v>18</v>
      </c>
      <c r="U154" s="86">
        <v>12</v>
      </c>
      <c r="V154" s="86">
        <v>14</v>
      </c>
      <c r="Z154" s="86">
        <v>19</v>
      </c>
      <c r="AA154" s="86">
        <v>10</v>
      </c>
      <c r="AB154" s="86">
        <v>18</v>
      </c>
      <c r="AC154" s="86">
        <v>17</v>
      </c>
      <c r="AD154" s="86">
        <v>13</v>
      </c>
      <c r="AK154" s="86">
        <v>14</v>
      </c>
      <c r="AL154" s="86">
        <v>14</v>
      </c>
      <c r="AM154" s="86">
        <v>18</v>
      </c>
      <c r="AN154" s="86">
        <v>9</v>
      </c>
      <c r="AO154" s="86">
        <v>9</v>
      </c>
      <c r="AQ154" s="86">
        <v>9</v>
      </c>
      <c r="AR154" s="86">
        <v>9</v>
      </c>
      <c r="AS154" s="86">
        <v>9</v>
      </c>
      <c r="AU154" s="86">
        <v>13</v>
      </c>
      <c r="AV154" s="86">
        <v>14</v>
      </c>
      <c r="AW154" s="86">
        <v>15</v>
      </c>
      <c r="AX154" s="86">
        <v>14</v>
      </c>
      <c r="AY154" s="86">
        <v>16</v>
      </c>
      <c r="AZ154" s="86">
        <v>12</v>
      </c>
      <c r="BA154" s="86">
        <v>12</v>
      </c>
      <c r="BB154" s="86">
        <v>16</v>
      </c>
      <c r="BC154" s="86">
        <v>12</v>
      </c>
      <c r="BD154" s="86">
        <v>19</v>
      </c>
      <c r="BE154" s="86">
        <v>12</v>
      </c>
      <c r="BF154" s="86">
        <v>17</v>
      </c>
      <c r="BP154" s="86">
        <v>13</v>
      </c>
      <c r="BQ154" s="86">
        <v>17</v>
      </c>
      <c r="BV154" s="86">
        <v>15</v>
      </c>
      <c r="BW154" s="86">
        <v>14</v>
      </c>
      <c r="BX154" s="86">
        <v>18</v>
      </c>
      <c r="BY154" s="86">
        <v>14</v>
      </c>
      <c r="BZ154" s="86">
        <v>15</v>
      </c>
      <c r="CA154" s="86">
        <v>16</v>
      </c>
      <c r="CB154" s="86">
        <v>12</v>
      </c>
      <c r="CC154" s="86">
        <v>12</v>
      </c>
      <c r="CD154" s="86">
        <v>14</v>
      </c>
      <c r="CE154" s="86">
        <v>12</v>
      </c>
      <c r="CF154" s="86">
        <v>12</v>
      </c>
      <c r="CG154" s="86">
        <v>18</v>
      </c>
    </row>
    <row r="155" spans="1:85" x14ac:dyDescent="0.2">
      <c r="A155" s="1">
        <f t="shared" si="2"/>
        <v>154</v>
      </c>
      <c r="B155" t="s">
        <v>4804</v>
      </c>
      <c r="C155" s="1">
        <v>0</v>
      </c>
      <c r="E155" s="86">
        <v>12</v>
      </c>
      <c r="F155" s="86">
        <v>10</v>
      </c>
      <c r="G155" s="86">
        <v>13</v>
      </c>
      <c r="H155" s="86">
        <v>18</v>
      </c>
      <c r="I155" s="86">
        <v>14</v>
      </c>
      <c r="J155" s="86">
        <v>12</v>
      </c>
      <c r="K155" s="86">
        <v>10</v>
      </c>
      <c r="L155" s="86" t="s">
        <v>5039</v>
      </c>
      <c r="M155" s="86">
        <v>14</v>
      </c>
      <c r="N155" s="86">
        <v>15</v>
      </c>
      <c r="O155" s="86">
        <v>10</v>
      </c>
      <c r="P155" s="86">
        <v>12</v>
      </c>
      <c r="U155" s="86">
        <v>12</v>
      </c>
      <c r="V155" s="86">
        <v>17</v>
      </c>
      <c r="Z155" s="86">
        <v>10</v>
      </c>
      <c r="AA155" s="86">
        <v>12</v>
      </c>
      <c r="AB155" s="86">
        <v>14</v>
      </c>
      <c r="AC155" s="86">
        <v>14</v>
      </c>
      <c r="AD155" s="86">
        <v>14</v>
      </c>
      <c r="AK155" s="86">
        <v>12</v>
      </c>
      <c r="AL155" s="86">
        <v>20</v>
      </c>
      <c r="AM155" s="86">
        <v>15</v>
      </c>
      <c r="AN155" s="86">
        <v>23</v>
      </c>
      <c r="AO155" s="86">
        <v>26</v>
      </c>
      <c r="AQ155" s="86">
        <v>0</v>
      </c>
      <c r="AR155" s="86">
        <v>0</v>
      </c>
      <c r="AS155" s="86">
        <v>0</v>
      </c>
      <c r="AU155" s="86">
        <v>12</v>
      </c>
      <c r="AV155" s="86">
        <v>13</v>
      </c>
      <c r="AW155" s="86">
        <v>14</v>
      </c>
      <c r="AX155" s="86">
        <v>14</v>
      </c>
      <c r="AY155" s="86">
        <v>12</v>
      </c>
      <c r="AZ155" s="86">
        <v>12</v>
      </c>
      <c r="BA155" s="86">
        <v>12</v>
      </c>
      <c r="BB155" s="86">
        <v>12</v>
      </c>
      <c r="BC155" s="86">
        <v>12</v>
      </c>
      <c r="BD155" s="86">
        <v>11</v>
      </c>
      <c r="BE155" s="86">
        <v>12</v>
      </c>
      <c r="BF155" s="86">
        <v>10</v>
      </c>
      <c r="BP155" s="86">
        <v>14</v>
      </c>
      <c r="BQ155" s="86">
        <v>12</v>
      </c>
      <c r="BV155" s="86">
        <v>12</v>
      </c>
      <c r="BW155" s="86">
        <v>12</v>
      </c>
      <c r="BX155" s="86">
        <v>12</v>
      </c>
      <c r="BY155" s="86">
        <v>16</v>
      </c>
      <c r="BZ155" s="86">
        <v>11</v>
      </c>
      <c r="CA155" s="86">
        <v>15</v>
      </c>
      <c r="CB155" s="86">
        <v>12</v>
      </c>
      <c r="CC155" s="86">
        <v>10</v>
      </c>
      <c r="CD155" s="86">
        <v>16</v>
      </c>
      <c r="CE155" s="86">
        <v>10</v>
      </c>
      <c r="CF155" s="86">
        <v>12</v>
      </c>
      <c r="CG155" s="86">
        <v>12</v>
      </c>
    </row>
    <row r="156" spans="1:85" x14ac:dyDescent="0.2">
      <c r="A156" s="1">
        <f t="shared" si="2"/>
        <v>155</v>
      </c>
      <c r="B156" t="s">
        <v>4805</v>
      </c>
      <c r="C156" s="1">
        <v>0</v>
      </c>
      <c r="E156" s="86">
        <v>14</v>
      </c>
      <c r="F156" s="86">
        <v>15</v>
      </c>
      <c r="G156" s="86">
        <v>12</v>
      </c>
      <c r="H156" s="86">
        <v>10</v>
      </c>
      <c r="I156" s="86">
        <v>10</v>
      </c>
      <c r="J156" s="86">
        <v>13</v>
      </c>
      <c r="K156" s="86">
        <v>12</v>
      </c>
      <c r="L156" s="86">
        <v>13</v>
      </c>
      <c r="M156" s="86">
        <v>12</v>
      </c>
      <c r="N156" s="86">
        <v>14</v>
      </c>
      <c r="O156" s="86">
        <v>12</v>
      </c>
      <c r="P156" s="86">
        <v>12</v>
      </c>
      <c r="U156" s="86">
        <v>17</v>
      </c>
      <c r="V156" s="86">
        <v>12</v>
      </c>
      <c r="Z156" s="86">
        <v>14</v>
      </c>
      <c r="AA156" s="86">
        <v>12</v>
      </c>
      <c r="AB156" s="86">
        <v>12</v>
      </c>
      <c r="AC156" s="86">
        <v>14</v>
      </c>
      <c r="AD156" s="86">
        <v>10</v>
      </c>
      <c r="AK156" s="86">
        <v>2</v>
      </c>
      <c r="AL156" s="86">
        <v>2</v>
      </c>
      <c r="AM156" s="86">
        <v>2</v>
      </c>
      <c r="AN156" s="86">
        <v>2</v>
      </c>
      <c r="AO156" s="86">
        <v>2</v>
      </c>
      <c r="AQ156" s="86">
        <v>9</v>
      </c>
      <c r="AR156" s="86">
        <v>9</v>
      </c>
      <c r="AS156" s="86">
        <v>9</v>
      </c>
      <c r="AU156" s="86">
        <v>10</v>
      </c>
      <c r="AV156" s="86">
        <v>10</v>
      </c>
      <c r="AW156" s="86">
        <v>10</v>
      </c>
      <c r="AX156" s="86">
        <v>12</v>
      </c>
      <c r="AY156" s="86">
        <v>13</v>
      </c>
      <c r="AZ156" s="86">
        <v>12</v>
      </c>
      <c r="BA156" s="86">
        <v>10</v>
      </c>
      <c r="BB156" s="86">
        <v>10</v>
      </c>
      <c r="BC156" s="86">
        <v>12</v>
      </c>
      <c r="BD156" s="86">
        <v>10</v>
      </c>
      <c r="BE156" s="86">
        <v>10</v>
      </c>
      <c r="BF156" s="86">
        <v>12</v>
      </c>
      <c r="BP156" s="86">
        <v>10</v>
      </c>
      <c r="BQ156" s="86">
        <v>12</v>
      </c>
      <c r="BV156" s="86">
        <v>12</v>
      </c>
      <c r="BW156" s="86">
        <v>12</v>
      </c>
      <c r="BX156" s="86">
        <v>12</v>
      </c>
      <c r="BY156" s="86">
        <v>10</v>
      </c>
      <c r="BZ156" s="86">
        <v>13</v>
      </c>
      <c r="CA156" s="86">
        <v>13</v>
      </c>
      <c r="CB156" s="86">
        <v>15</v>
      </c>
      <c r="CC156" s="86">
        <v>12</v>
      </c>
      <c r="CD156" s="86">
        <v>12</v>
      </c>
      <c r="CE156" s="86">
        <v>12</v>
      </c>
      <c r="CF156" s="86">
        <v>12</v>
      </c>
      <c r="CG156" s="86">
        <v>12</v>
      </c>
    </row>
    <row r="157" spans="1:85" x14ac:dyDescent="0.2">
      <c r="A157" s="1">
        <f t="shared" si="2"/>
        <v>156</v>
      </c>
      <c r="B157" t="s">
        <v>4806</v>
      </c>
      <c r="C157" s="1">
        <v>0</v>
      </c>
      <c r="E157" s="86">
        <v>12</v>
      </c>
      <c r="F157" s="86">
        <v>10</v>
      </c>
      <c r="G157" s="86">
        <v>10</v>
      </c>
      <c r="H157" s="86">
        <v>12</v>
      </c>
      <c r="I157" s="86">
        <v>12</v>
      </c>
      <c r="J157" s="86">
        <v>15</v>
      </c>
      <c r="K157" s="86">
        <v>18</v>
      </c>
      <c r="L157" s="86">
        <v>10</v>
      </c>
      <c r="M157" s="86">
        <v>12</v>
      </c>
      <c r="N157" s="86">
        <v>10</v>
      </c>
      <c r="O157" s="86">
        <v>18</v>
      </c>
      <c r="P157" s="86">
        <v>13</v>
      </c>
      <c r="U157" s="86">
        <v>10</v>
      </c>
      <c r="V157" s="86">
        <v>10</v>
      </c>
      <c r="Z157" s="86">
        <v>8</v>
      </c>
      <c r="AA157" s="86">
        <v>14</v>
      </c>
      <c r="AB157" s="86">
        <v>14</v>
      </c>
      <c r="AC157" s="86">
        <v>12</v>
      </c>
      <c r="AD157" s="86">
        <v>14</v>
      </c>
      <c r="AK157" s="86">
        <v>14</v>
      </c>
      <c r="AL157" s="86">
        <v>12</v>
      </c>
      <c r="AM157" s="86">
        <v>15</v>
      </c>
      <c r="AN157" s="86">
        <v>7</v>
      </c>
      <c r="AO157" s="86">
        <v>10</v>
      </c>
      <c r="AQ157" s="86">
        <v>10</v>
      </c>
      <c r="AR157" s="86">
        <v>10</v>
      </c>
      <c r="AS157" s="86">
        <v>10</v>
      </c>
      <c r="AU157" s="86">
        <v>9</v>
      </c>
      <c r="AV157" s="86">
        <v>9</v>
      </c>
      <c r="AW157" s="86">
        <v>9</v>
      </c>
      <c r="AX157" s="86">
        <v>10</v>
      </c>
      <c r="AY157" s="86">
        <v>9</v>
      </c>
      <c r="AZ157" s="86">
        <v>12</v>
      </c>
      <c r="BA157" s="86">
        <v>12</v>
      </c>
      <c r="BB157" s="86">
        <v>14</v>
      </c>
      <c r="BC157" s="86">
        <v>14</v>
      </c>
      <c r="BD157" s="86">
        <v>10</v>
      </c>
      <c r="BE157" s="86">
        <v>16</v>
      </c>
      <c r="BF157" s="86">
        <v>12</v>
      </c>
      <c r="BP157" s="86">
        <v>10</v>
      </c>
      <c r="BQ157" s="86">
        <v>10</v>
      </c>
      <c r="BV157" s="86">
        <v>12</v>
      </c>
      <c r="BW157" s="86">
        <v>14</v>
      </c>
      <c r="BX157" s="86">
        <v>10</v>
      </c>
      <c r="BY157" s="86">
        <v>8</v>
      </c>
      <c r="BZ157" s="86">
        <v>7</v>
      </c>
      <c r="CA157" s="86">
        <v>10</v>
      </c>
      <c r="CB157" s="86">
        <v>15</v>
      </c>
      <c r="CC157" s="86">
        <v>15</v>
      </c>
      <c r="CD157" s="86">
        <v>8</v>
      </c>
      <c r="CE157" s="86">
        <v>10</v>
      </c>
      <c r="CF157" s="86">
        <v>15</v>
      </c>
      <c r="CG157" s="86">
        <v>10</v>
      </c>
    </row>
    <row r="158" spans="1:85" x14ac:dyDescent="0.2">
      <c r="A158" s="1">
        <f t="shared" si="2"/>
        <v>157</v>
      </c>
      <c r="B158" t="s">
        <v>4807</v>
      </c>
      <c r="C158" s="1">
        <v>0</v>
      </c>
      <c r="E158" s="86">
        <v>13</v>
      </c>
      <c r="F158" s="86">
        <v>16</v>
      </c>
      <c r="G158" s="86">
        <v>10</v>
      </c>
      <c r="H158" s="86">
        <v>12</v>
      </c>
      <c r="I158" s="86">
        <v>13</v>
      </c>
      <c r="J158" s="86">
        <v>19</v>
      </c>
      <c r="K158" s="86">
        <v>17</v>
      </c>
      <c r="L158" s="86">
        <v>10</v>
      </c>
      <c r="M158" s="86">
        <v>14</v>
      </c>
      <c r="N158" s="86">
        <v>10</v>
      </c>
      <c r="O158" s="86">
        <v>14</v>
      </c>
      <c r="P158" s="86">
        <v>12</v>
      </c>
      <c r="U158" s="86">
        <v>17</v>
      </c>
      <c r="V158" s="86">
        <v>10</v>
      </c>
      <c r="Z158" s="86">
        <v>16</v>
      </c>
      <c r="AA158" s="86">
        <v>16</v>
      </c>
      <c r="AB158" s="86">
        <v>10</v>
      </c>
      <c r="AC158" s="86">
        <v>14</v>
      </c>
      <c r="AD158" s="86">
        <v>14</v>
      </c>
      <c r="AK158" s="86">
        <v>11</v>
      </c>
      <c r="AL158" s="86">
        <v>10</v>
      </c>
      <c r="AM158" s="86">
        <v>9</v>
      </c>
      <c r="AN158" s="86">
        <v>15</v>
      </c>
      <c r="AO158" s="86">
        <v>15</v>
      </c>
      <c r="AQ158" s="86">
        <v>10</v>
      </c>
      <c r="AR158" s="86">
        <v>10</v>
      </c>
      <c r="AS158" s="86">
        <v>10</v>
      </c>
      <c r="AU158" s="86">
        <v>8</v>
      </c>
      <c r="AV158" s="86">
        <v>8</v>
      </c>
      <c r="AW158" s="86">
        <v>8</v>
      </c>
      <c r="AX158" s="86">
        <v>10</v>
      </c>
      <c r="AY158" s="86">
        <v>8</v>
      </c>
      <c r="AZ158" s="86">
        <v>12</v>
      </c>
      <c r="BA158" s="86">
        <v>12</v>
      </c>
      <c r="BB158" s="86">
        <v>12</v>
      </c>
      <c r="BC158" s="86">
        <v>14</v>
      </c>
      <c r="BD158" s="86">
        <v>14</v>
      </c>
      <c r="BE158" s="86">
        <v>18</v>
      </c>
      <c r="BF158" s="86">
        <v>14</v>
      </c>
      <c r="BP158" s="86">
        <v>10</v>
      </c>
      <c r="BQ158" s="86">
        <v>12</v>
      </c>
      <c r="BV158" s="86">
        <v>12</v>
      </c>
      <c r="BW158" s="86">
        <v>14</v>
      </c>
      <c r="BX158" s="86">
        <v>10</v>
      </c>
      <c r="BY158" s="86">
        <v>8</v>
      </c>
      <c r="BZ158" s="86">
        <v>17</v>
      </c>
      <c r="CA158" s="86">
        <v>10</v>
      </c>
      <c r="CB158" s="86">
        <v>10</v>
      </c>
      <c r="CC158" s="86">
        <v>18</v>
      </c>
      <c r="CD158" s="86">
        <v>8</v>
      </c>
      <c r="CE158" s="86">
        <v>14</v>
      </c>
      <c r="CF158" s="86">
        <v>16</v>
      </c>
      <c r="CG158" s="86">
        <v>11</v>
      </c>
    </row>
    <row r="159" spans="1:85" ht="140.25" x14ac:dyDescent="0.2">
      <c r="A159" s="1">
        <f t="shared" si="2"/>
        <v>158</v>
      </c>
      <c r="B159" t="s">
        <v>24</v>
      </c>
      <c r="C159" s="1">
        <v>0</v>
      </c>
      <c r="E159" s="86" t="s">
        <v>4867</v>
      </c>
      <c r="F159" s="86" t="s">
        <v>35</v>
      </c>
      <c r="G159" s="86" t="s">
        <v>4914</v>
      </c>
      <c r="H159" s="86" t="s">
        <v>4923</v>
      </c>
      <c r="I159" s="86" t="s">
        <v>5011</v>
      </c>
      <c r="J159" s="86" t="s">
        <v>5020</v>
      </c>
      <c r="K159" s="86" t="s">
        <v>4914</v>
      </c>
      <c r="L159" s="86" t="s">
        <v>5040</v>
      </c>
      <c r="M159" s="86" t="s">
        <v>5051</v>
      </c>
      <c r="N159" s="86" t="s">
        <v>4923</v>
      </c>
      <c r="O159" s="86" t="s">
        <v>5070</v>
      </c>
      <c r="P159" s="86" t="s">
        <v>4914</v>
      </c>
      <c r="U159" s="86" t="s">
        <v>4914</v>
      </c>
      <c r="V159" s="86" t="s">
        <v>4914</v>
      </c>
      <c r="Z159" s="86" t="s">
        <v>35</v>
      </c>
      <c r="AA159" s="86" t="s">
        <v>35</v>
      </c>
      <c r="AB159" s="86" t="s">
        <v>5051</v>
      </c>
      <c r="AC159" s="86" t="s">
        <v>5361</v>
      </c>
      <c r="AD159" s="86" t="s">
        <v>5051</v>
      </c>
      <c r="AK159" s="175" t="s">
        <v>5149</v>
      </c>
      <c r="AL159" s="86" t="s">
        <v>5153</v>
      </c>
      <c r="AM159" s="175" t="s">
        <v>5262</v>
      </c>
      <c r="AN159" s="175" t="s">
        <v>5538</v>
      </c>
      <c r="AO159" s="175" t="s">
        <v>5259</v>
      </c>
      <c r="AQ159" s="4" t="s">
        <v>5167</v>
      </c>
      <c r="AR159" s="4" t="s">
        <v>5172</v>
      </c>
      <c r="AS159" s="4" t="s">
        <v>5173</v>
      </c>
      <c r="AU159" s="175" t="s">
        <v>5288</v>
      </c>
      <c r="AV159" s="175" t="s">
        <v>5288</v>
      </c>
      <c r="AW159" s="175" t="s">
        <v>5288</v>
      </c>
      <c r="AX159" s="175" t="s">
        <v>4914</v>
      </c>
      <c r="AY159" s="175" t="s">
        <v>5288</v>
      </c>
      <c r="AZ159" s="86" t="s">
        <v>4914</v>
      </c>
      <c r="BA159" s="86" t="s">
        <v>4914</v>
      </c>
      <c r="BB159" s="86" t="s">
        <v>4914</v>
      </c>
      <c r="BC159" s="86" t="s">
        <v>4914</v>
      </c>
      <c r="BD159" s="86" t="s">
        <v>4914</v>
      </c>
      <c r="BE159" s="86" t="s">
        <v>4914</v>
      </c>
      <c r="BF159" s="86" t="s">
        <v>4914</v>
      </c>
      <c r="BP159" s="86" t="s">
        <v>35</v>
      </c>
      <c r="BQ159" s="86" t="s">
        <v>35</v>
      </c>
      <c r="BV159" s="86" t="s">
        <v>5051</v>
      </c>
      <c r="BW159" s="86" t="s">
        <v>5051</v>
      </c>
      <c r="BX159" s="86" t="s">
        <v>5051</v>
      </c>
      <c r="BY159" s="86" t="s">
        <v>5433</v>
      </c>
      <c r="BZ159" s="86" t="s">
        <v>5440</v>
      </c>
      <c r="CA159" s="86" t="s">
        <v>4914</v>
      </c>
      <c r="CB159" s="86" t="s">
        <v>5467</v>
      </c>
      <c r="CC159" s="86" t="s">
        <v>5476</v>
      </c>
      <c r="CD159" s="86" t="s">
        <v>4923</v>
      </c>
      <c r="CE159" s="86" t="s">
        <v>5559</v>
      </c>
      <c r="CF159" s="86" t="s">
        <v>5559</v>
      </c>
      <c r="CG159" s="86" t="s">
        <v>5559</v>
      </c>
    </row>
    <row r="160" spans="1:85" ht="216.75" x14ac:dyDescent="0.2">
      <c r="A160" s="1">
        <f t="shared" si="2"/>
        <v>159</v>
      </c>
      <c r="B160" s="18" t="s">
        <v>4856</v>
      </c>
      <c r="C160" s="1">
        <v>0</v>
      </c>
      <c r="E160" s="86" t="s">
        <v>5515</v>
      </c>
      <c r="F160" s="86" t="s">
        <v>5516</v>
      </c>
      <c r="G160" s="86" t="s">
        <v>4915</v>
      </c>
      <c r="H160" s="86" t="s">
        <v>5517</v>
      </c>
      <c r="I160" s="86" t="s">
        <v>5518</v>
      </c>
      <c r="J160" s="86" t="s">
        <v>5519</v>
      </c>
      <c r="K160" s="86" t="s">
        <v>5277</v>
      </c>
      <c r="L160" s="86" t="s">
        <v>5494</v>
      </c>
      <c r="M160" s="86" t="s">
        <v>5378</v>
      </c>
      <c r="N160" s="86" t="s">
        <v>5280</v>
      </c>
      <c r="O160" s="86" t="s">
        <v>5071</v>
      </c>
      <c r="P160" s="86" t="s">
        <v>5495</v>
      </c>
      <c r="U160" s="86" t="s">
        <v>5424</v>
      </c>
      <c r="V160" s="86" t="s">
        <v>5456</v>
      </c>
      <c r="Z160" s="86" t="s">
        <v>5118</v>
      </c>
      <c r="AA160" s="86" t="s">
        <v>5110</v>
      </c>
      <c r="AB160" s="86" t="s">
        <v>5417</v>
      </c>
      <c r="AC160" s="86" t="s">
        <v>5362</v>
      </c>
      <c r="AD160" s="86" t="s">
        <v>5520</v>
      </c>
      <c r="AO160" s="175"/>
      <c r="AU160" s="86" t="s">
        <v>34</v>
      </c>
      <c r="AV160" s="86" t="s">
        <v>5043</v>
      </c>
      <c r="AW160" s="86" t="s">
        <v>5333</v>
      </c>
      <c r="AX160" s="86" t="s">
        <v>5371</v>
      </c>
      <c r="AY160" s="86" t="s">
        <v>5334</v>
      </c>
      <c r="AZ160" s="86" t="s">
        <v>448</v>
      </c>
      <c r="BA160" s="86" t="s">
        <v>5327</v>
      </c>
      <c r="BB160" s="86" t="s">
        <v>5328</v>
      </c>
      <c r="BC160" s="86" t="s">
        <v>5329</v>
      </c>
      <c r="BD160" s="86" t="s">
        <v>5330</v>
      </c>
      <c r="BE160" s="86" t="s">
        <v>5331</v>
      </c>
      <c r="BF160" s="86" t="s">
        <v>5332</v>
      </c>
      <c r="BP160" s="86" t="s">
        <v>5089</v>
      </c>
      <c r="BQ160" s="86" t="s">
        <v>34</v>
      </c>
      <c r="BV160" s="86" t="s">
        <v>5393</v>
      </c>
      <c r="BW160" s="86" t="s">
        <v>5397</v>
      </c>
      <c r="BX160" s="86" t="s">
        <v>5404</v>
      </c>
      <c r="BY160" s="86" t="s">
        <v>5434</v>
      </c>
      <c r="BZ160" s="86" t="s">
        <v>5441</v>
      </c>
      <c r="CA160" s="86" t="s">
        <v>34</v>
      </c>
      <c r="CB160" s="86" t="s">
        <v>5468</v>
      </c>
      <c r="CC160" s="86" t="s">
        <v>5477</v>
      </c>
      <c r="CD160" s="86" t="s">
        <v>5270</v>
      </c>
      <c r="CE160" s="86" t="s">
        <v>5574</v>
      </c>
      <c r="CF160" s="86" t="s">
        <v>5563</v>
      </c>
      <c r="CG160" s="86" t="s">
        <v>5569</v>
      </c>
    </row>
    <row r="161" spans="1:85" ht="38.25" x14ac:dyDescent="0.2">
      <c r="A161" s="1">
        <f t="shared" si="2"/>
        <v>160</v>
      </c>
      <c r="B161" t="s">
        <v>3493</v>
      </c>
      <c r="C161" s="1">
        <v>0</v>
      </c>
      <c r="E161" s="86" t="s">
        <v>50</v>
      </c>
      <c r="F161" s="86" t="s">
        <v>626</v>
      </c>
      <c r="G161" s="86" t="s">
        <v>693</v>
      </c>
      <c r="H161" s="86" t="s">
        <v>320</v>
      </c>
      <c r="I161" s="86" t="s">
        <v>308</v>
      </c>
      <c r="J161" s="86" t="s">
        <v>394</v>
      </c>
      <c r="K161" s="86" t="s">
        <v>394</v>
      </c>
      <c r="L161" s="86" t="s">
        <v>1081</v>
      </c>
      <c r="M161" s="86" t="s">
        <v>693</v>
      </c>
      <c r="N161" s="86" t="s">
        <v>711</v>
      </c>
      <c r="O161" s="86" t="s">
        <v>294</v>
      </c>
      <c r="P161" s="86" t="s">
        <v>50</v>
      </c>
      <c r="U161" s="86" t="s">
        <v>290</v>
      </c>
      <c r="V161" s="86" t="s">
        <v>976</v>
      </c>
      <c r="Z161" s="86" t="s">
        <v>614</v>
      </c>
      <c r="AA161" s="86" t="s">
        <v>448</v>
      </c>
      <c r="AB161" s="86" t="s">
        <v>5418</v>
      </c>
      <c r="AC161" s="86" t="s">
        <v>5363</v>
      </c>
      <c r="AD161" s="86" t="s">
        <v>306</v>
      </c>
      <c r="AX161" s="86" t="s">
        <v>5363</v>
      </c>
      <c r="BP161" s="86" t="s">
        <v>5012</v>
      </c>
      <c r="BQ161" s="86" t="s">
        <v>4698</v>
      </c>
      <c r="BV161" s="86" t="s">
        <v>446</v>
      </c>
      <c r="BW161" s="86" t="s">
        <v>448</v>
      </c>
      <c r="BX161" s="86" t="s">
        <v>446</v>
      </c>
      <c r="BY161" s="86" t="s">
        <v>954</v>
      </c>
      <c r="BZ161" s="86" t="s">
        <v>626</v>
      </c>
      <c r="CA161" s="86">
        <v>0</v>
      </c>
      <c r="CB161" s="86" t="s">
        <v>5469</v>
      </c>
      <c r="CC161" s="86" t="s">
        <v>518</v>
      </c>
      <c r="CD161" s="86" t="s">
        <v>852</v>
      </c>
      <c r="CE161" s="86" t="s">
        <v>50</v>
      </c>
      <c r="CF161" s="86" t="s">
        <v>452</v>
      </c>
      <c r="CG161" s="86" t="s">
        <v>452</v>
      </c>
    </row>
    <row r="162" spans="1:85" ht="51" x14ac:dyDescent="0.2">
      <c r="A162" s="1">
        <f t="shared" si="2"/>
        <v>161</v>
      </c>
      <c r="B162" t="s">
        <v>3493</v>
      </c>
      <c r="C162" s="1">
        <v>0</v>
      </c>
      <c r="E162" s="86" t="s">
        <v>426</v>
      </c>
      <c r="F162" s="86" t="s">
        <v>4698</v>
      </c>
      <c r="G162" s="86" t="s">
        <v>932</v>
      </c>
      <c r="H162" s="86" t="s">
        <v>357</v>
      </c>
      <c r="I162" s="86" t="s">
        <v>37</v>
      </c>
      <c r="J162" s="86" t="s">
        <v>414</v>
      </c>
      <c r="K162" s="86" t="s">
        <v>414</v>
      </c>
      <c r="L162" s="86" t="s">
        <v>5041</v>
      </c>
      <c r="M162" s="86" t="s">
        <v>4698</v>
      </c>
      <c r="N162" s="86" t="s">
        <v>713</v>
      </c>
      <c r="O162" s="86" t="s">
        <v>318</v>
      </c>
      <c r="P162" s="86" t="s">
        <v>737</v>
      </c>
      <c r="U162" s="86" t="s">
        <v>595</v>
      </c>
      <c r="V162" s="86" t="s">
        <v>5041</v>
      </c>
      <c r="Z162" s="86" t="s">
        <v>691</v>
      </c>
      <c r="AA162" s="86" t="s">
        <v>452</v>
      </c>
      <c r="AB162" s="86" t="s">
        <v>452</v>
      </c>
      <c r="AC162" s="86" t="s">
        <v>387</v>
      </c>
      <c r="AD162" s="86" t="s">
        <v>37</v>
      </c>
      <c r="AX162" s="86" t="s">
        <v>5041</v>
      </c>
      <c r="BP162" s="86" t="s">
        <v>5089</v>
      </c>
      <c r="BQ162" s="86">
        <v>0</v>
      </c>
      <c r="BV162" s="86" t="s">
        <v>452</v>
      </c>
      <c r="BW162" s="86" t="s">
        <v>452</v>
      </c>
      <c r="BX162" s="86" t="s">
        <v>452</v>
      </c>
      <c r="BY162" s="86" t="s">
        <v>970</v>
      </c>
      <c r="BZ162" s="86" t="s">
        <v>5442</v>
      </c>
      <c r="CA162" s="86">
        <v>0</v>
      </c>
      <c r="CB162" s="86" t="s">
        <v>5470</v>
      </c>
      <c r="CC162" s="86" t="s">
        <v>520</v>
      </c>
      <c r="CD162" s="86" t="s">
        <v>910</v>
      </c>
      <c r="CE162" s="86" t="s">
        <v>976</v>
      </c>
      <c r="CF162" s="86" t="s">
        <v>454</v>
      </c>
      <c r="CG162" s="86" t="s">
        <v>454</v>
      </c>
    </row>
    <row r="163" spans="1:85" ht="38.25" x14ac:dyDescent="0.2">
      <c r="A163" s="1">
        <f t="shared" si="2"/>
        <v>162</v>
      </c>
      <c r="B163" t="s">
        <v>3493</v>
      </c>
      <c r="C163" s="1">
        <v>0</v>
      </c>
      <c r="E163" s="86" t="s">
        <v>436</v>
      </c>
      <c r="F163" s="86" t="s">
        <v>932</v>
      </c>
      <c r="G163" s="86" t="s">
        <v>935</v>
      </c>
      <c r="H163" s="86" t="s">
        <v>37</v>
      </c>
      <c r="I163" s="86" t="s">
        <v>377</v>
      </c>
      <c r="J163" s="86" t="s">
        <v>5021</v>
      </c>
      <c r="K163" s="86" t="s">
        <v>5496</v>
      </c>
      <c r="L163" s="86" t="s">
        <v>5012</v>
      </c>
      <c r="M163" s="86" t="s">
        <v>723</v>
      </c>
      <c r="N163" s="86" t="s">
        <v>4698</v>
      </c>
      <c r="O163" s="86" t="s">
        <v>41</v>
      </c>
      <c r="P163" s="86" t="s">
        <v>741</v>
      </c>
      <c r="U163" s="86" t="s">
        <v>655</v>
      </c>
      <c r="V163" s="86" t="s">
        <v>5372</v>
      </c>
      <c r="Z163" s="86" t="s">
        <v>932</v>
      </c>
      <c r="AA163" s="86" t="s">
        <v>454</v>
      </c>
      <c r="AB163" s="86" t="s">
        <v>454</v>
      </c>
      <c r="AC163" s="86" t="s">
        <v>452</v>
      </c>
      <c r="AD163" s="86" t="s">
        <v>374</v>
      </c>
      <c r="AX163" s="86" t="s">
        <v>5372</v>
      </c>
      <c r="BP163" s="86">
        <v>0</v>
      </c>
      <c r="BQ163" s="86">
        <v>0</v>
      </c>
      <c r="BV163" s="86">
        <v>0</v>
      </c>
      <c r="BW163" s="86" t="s">
        <v>460</v>
      </c>
      <c r="BX163" s="86" t="s">
        <v>458</v>
      </c>
      <c r="BY163" s="86">
        <v>0</v>
      </c>
      <c r="BZ163" s="86" t="s">
        <v>707</v>
      </c>
      <c r="CA163" s="86">
        <v>0</v>
      </c>
      <c r="CB163" s="86" t="s">
        <v>707</v>
      </c>
      <c r="CC163" s="86" t="s">
        <v>537</v>
      </c>
      <c r="CD163" s="86">
        <v>0</v>
      </c>
      <c r="CE163" s="86" t="s">
        <v>50</v>
      </c>
      <c r="CF163" s="86" t="s">
        <v>460</v>
      </c>
      <c r="CG163" s="86" t="s">
        <v>460</v>
      </c>
    </row>
    <row r="164" spans="1:85" ht="38.25" x14ac:dyDescent="0.2">
      <c r="A164" s="1">
        <f t="shared" si="2"/>
        <v>163</v>
      </c>
      <c r="B164" t="s">
        <v>3493</v>
      </c>
      <c r="C164" s="1">
        <v>0</v>
      </c>
      <c r="E164" s="86" t="s">
        <v>442</v>
      </c>
      <c r="F164" s="86" t="s">
        <v>935</v>
      </c>
      <c r="G164" s="86" t="s">
        <v>943</v>
      </c>
      <c r="H164" s="86" t="s">
        <v>50</v>
      </c>
      <c r="I164" s="86" t="s">
        <v>937</v>
      </c>
      <c r="J164" s="86" t="s">
        <v>539</v>
      </c>
      <c r="K164" s="86" t="s">
        <v>442</v>
      </c>
      <c r="L164" s="86" t="s">
        <v>1373</v>
      </c>
      <c r="M164" s="86" t="s">
        <v>904</v>
      </c>
      <c r="N164" s="86" t="s">
        <v>721</v>
      </c>
      <c r="O164" s="86" t="s">
        <v>426</v>
      </c>
      <c r="P164" s="86" t="s">
        <v>976</v>
      </c>
      <c r="U164" s="86" t="s">
        <v>693</v>
      </c>
      <c r="V164" s="86" t="s">
        <v>5012</v>
      </c>
      <c r="Z164" s="86" t="s">
        <v>5012</v>
      </c>
      <c r="AA164" s="86" t="s">
        <v>460</v>
      </c>
      <c r="AB164" s="86" t="s">
        <v>1993</v>
      </c>
      <c r="AC164" s="86" t="s">
        <v>460</v>
      </c>
      <c r="AD164" s="86" t="s">
        <v>5521</v>
      </c>
      <c r="AX164" s="86" t="s">
        <v>5012</v>
      </c>
      <c r="BP164" s="86">
        <v>0</v>
      </c>
      <c r="BQ164" s="86">
        <v>0</v>
      </c>
      <c r="BV164" s="86">
        <v>0</v>
      </c>
      <c r="BW164" s="86">
        <v>0</v>
      </c>
      <c r="BX164" s="86" t="s">
        <v>932</v>
      </c>
      <c r="BY164" s="86">
        <v>0</v>
      </c>
      <c r="BZ164" s="86" t="s">
        <v>785</v>
      </c>
      <c r="CA164" s="86">
        <v>0</v>
      </c>
      <c r="CB164" s="86" t="s">
        <v>741</v>
      </c>
      <c r="CC164" s="86" t="s">
        <v>626</v>
      </c>
      <c r="CD164" s="86">
        <v>0</v>
      </c>
      <c r="CE164" s="86">
        <v>0</v>
      </c>
      <c r="CF164" s="86">
        <v>0</v>
      </c>
      <c r="CG164" s="86" t="s">
        <v>2358</v>
      </c>
    </row>
    <row r="165" spans="1:85" ht="51" x14ac:dyDescent="0.2">
      <c r="A165" s="1">
        <f t="shared" si="2"/>
        <v>164</v>
      </c>
      <c r="B165" t="s">
        <v>3493</v>
      </c>
      <c r="C165" s="1">
        <v>0</v>
      </c>
      <c r="E165" s="86" t="s">
        <v>904</v>
      </c>
      <c r="F165" s="86" t="s">
        <v>939</v>
      </c>
      <c r="G165" s="86" t="s">
        <v>1826</v>
      </c>
      <c r="H165" s="86" t="s">
        <v>2100</v>
      </c>
      <c r="I165" s="86" t="s">
        <v>5012</v>
      </c>
      <c r="J165" s="86" t="s">
        <v>1262</v>
      </c>
      <c r="K165" s="86">
        <v>0</v>
      </c>
      <c r="L165" s="86" t="s">
        <v>1704</v>
      </c>
      <c r="M165" s="86" t="s">
        <v>2151</v>
      </c>
      <c r="N165" s="86" t="s">
        <v>904</v>
      </c>
      <c r="O165" s="86" t="s">
        <v>1132</v>
      </c>
      <c r="P165" s="86" t="s">
        <v>5041</v>
      </c>
      <c r="U165" s="86" t="s">
        <v>1587</v>
      </c>
      <c r="V165" s="86" t="s">
        <v>5457</v>
      </c>
      <c r="Z165" s="86" t="s">
        <v>5119</v>
      </c>
      <c r="AA165" s="86" t="s">
        <v>5111</v>
      </c>
      <c r="AB165" s="86" t="s">
        <v>2184</v>
      </c>
      <c r="AC165" s="86" t="s">
        <v>1993</v>
      </c>
      <c r="AD165" s="86" t="s">
        <v>1973</v>
      </c>
      <c r="AX165" s="86" t="s">
        <v>5083</v>
      </c>
      <c r="BP165" s="86">
        <v>0</v>
      </c>
      <c r="BQ165" s="86">
        <v>0</v>
      </c>
      <c r="BV165" s="86">
        <v>0</v>
      </c>
      <c r="BW165" s="86">
        <v>0</v>
      </c>
      <c r="BX165" s="86" t="s">
        <v>2358</v>
      </c>
      <c r="BY165" s="86">
        <v>0</v>
      </c>
      <c r="BZ165" s="86" t="s">
        <v>5443</v>
      </c>
      <c r="CA165" s="86">
        <v>0</v>
      </c>
      <c r="CB165" s="86">
        <v>0</v>
      </c>
      <c r="CC165" s="86" t="s">
        <v>1595</v>
      </c>
      <c r="CD165" s="86">
        <v>0</v>
      </c>
      <c r="CE165" s="86">
        <v>0</v>
      </c>
      <c r="CF165" s="86">
        <v>0</v>
      </c>
      <c r="CG165" s="86" t="s">
        <v>2360</v>
      </c>
    </row>
    <row r="166" spans="1:85" ht="51" x14ac:dyDescent="0.2">
      <c r="A166" s="1">
        <f t="shared" si="2"/>
        <v>165</v>
      </c>
      <c r="B166" t="s">
        <v>3493</v>
      </c>
      <c r="C166" s="1">
        <v>0</v>
      </c>
      <c r="E166" s="86" t="s">
        <v>2090</v>
      </c>
      <c r="F166" s="86" t="s">
        <v>1853</v>
      </c>
      <c r="G166" s="86" t="s">
        <v>1843</v>
      </c>
      <c r="H166" s="86" t="s">
        <v>50</v>
      </c>
      <c r="I166" s="86" t="s">
        <v>5013</v>
      </c>
      <c r="J166" s="86" t="s">
        <v>1264</v>
      </c>
      <c r="K166" s="86">
        <v>0</v>
      </c>
      <c r="L166" s="86" t="s">
        <v>5497</v>
      </c>
      <c r="M166" s="86">
        <v>0</v>
      </c>
      <c r="N166" s="86">
        <v>0</v>
      </c>
      <c r="O166" s="86" t="s">
        <v>2046</v>
      </c>
      <c r="P166" s="86" t="s">
        <v>2007</v>
      </c>
      <c r="U166" s="86" t="s">
        <v>1589</v>
      </c>
      <c r="V166" s="86" t="s">
        <v>5458</v>
      </c>
      <c r="Z166" s="86" t="s">
        <v>1581</v>
      </c>
      <c r="AA166" s="86" t="s">
        <v>2372</v>
      </c>
      <c r="AB166" s="86" t="s">
        <v>2188</v>
      </c>
      <c r="AC166" s="86" t="s">
        <v>2084</v>
      </c>
      <c r="AD166" s="86" t="s">
        <v>5387</v>
      </c>
      <c r="AX166" s="86" t="s">
        <v>5373</v>
      </c>
      <c r="BP166" s="86">
        <v>0</v>
      </c>
      <c r="BQ166" s="86">
        <v>0</v>
      </c>
      <c r="BV166" s="86">
        <v>0</v>
      </c>
      <c r="BW166" s="86">
        <v>0</v>
      </c>
      <c r="BX166" s="86">
        <v>0</v>
      </c>
      <c r="BY166" s="86">
        <v>0</v>
      </c>
      <c r="BZ166" s="86" t="s">
        <v>1577</v>
      </c>
      <c r="CA166" s="86">
        <v>0</v>
      </c>
      <c r="CB166" s="86">
        <v>0</v>
      </c>
      <c r="CC166" s="86">
        <v>0</v>
      </c>
      <c r="CD166" s="86">
        <v>0</v>
      </c>
      <c r="CE166" s="86">
        <v>0</v>
      </c>
      <c r="CF166" s="86">
        <v>0</v>
      </c>
      <c r="CG166" s="86">
        <v>0</v>
      </c>
    </row>
    <row r="167" spans="1:85" ht="51" x14ac:dyDescent="0.2">
      <c r="A167" s="1">
        <f t="shared" si="2"/>
        <v>166</v>
      </c>
      <c r="B167" t="s">
        <v>3493</v>
      </c>
      <c r="C167" s="1">
        <v>0</v>
      </c>
      <c r="E167" s="86" t="s">
        <v>50</v>
      </c>
      <c r="F167" s="86" t="s">
        <v>1862</v>
      </c>
      <c r="G167" s="86">
        <v>0</v>
      </c>
      <c r="H167" s="86">
        <v>0</v>
      </c>
      <c r="I167" s="86" t="s">
        <v>2007</v>
      </c>
      <c r="J167" s="86">
        <v>0</v>
      </c>
      <c r="K167" s="86">
        <v>0</v>
      </c>
      <c r="L167" s="86" t="s">
        <v>5042</v>
      </c>
      <c r="M167" s="86">
        <v>0</v>
      </c>
      <c r="N167" s="86">
        <v>0</v>
      </c>
      <c r="O167" s="86">
        <v>0</v>
      </c>
      <c r="P167" s="86" t="s">
        <v>2084</v>
      </c>
      <c r="U167" s="86" t="s">
        <v>1591</v>
      </c>
      <c r="V167" s="86" t="s">
        <v>5089</v>
      </c>
      <c r="Z167" s="86" t="s">
        <v>1853</v>
      </c>
      <c r="AA167" s="86">
        <v>0</v>
      </c>
      <c r="AB167" s="86">
        <v>0</v>
      </c>
      <c r="AC167" s="86" t="s">
        <v>2086</v>
      </c>
      <c r="AD167" s="86">
        <v>0</v>
      </c>
      <c r="AX167" s="86" t="s">
        <v>50</v>
      </c>
      <c r="BP167" s="86">
        <v>0</v>
      </c>
      <c r="BQ167" s="86">
        <v>0</v>
      </c>
      <c r="BV167" s="86">
        <v>0</v>
      </c>
      <c r="BW167" s="86">
        <v>0</v>
      </c>
      <c r="BX167" s="86">
        <v>0</v>
      </c>
      <c r="BY167" s="86">
        <v>0</v>
      </c>
      <c r="BZ167" s="86" t="s">
        <v>1587</v>
      </c>
      <c r="CA167" s="86">
        <v>0</v>
      </c>
      <c r="CB167" s="86">
        <v>0</v>
      </c>
      <c r="CC167" s="86">
        <v>0</v>
      </c>
      <c r="CD167" s="86">
        <v>0</v>
      </c>
      <c r="CE167" s="86">
        <v>0</v>
      </c>
      <c r="CF167" s="86">
        <v>0</v>
      </c>
      <c r="CG167" s="86">
        <v>0</v>
      </c>
    </row>
    <row r="168" spans="1:85" ht="38.25" x14ac:dyDescent="0.2">
      <c r="A168" s="1">
        <f t="shared" si="2"/>
        <v>167</v>
      </c>
      <c r="B168" t="s">
        <v>3493</v>
      </c>
      <c r="C168" s="1">
        <v>0</v>
      </c>
      <c r="E168" s="86">
        <v>0</v>
      </c>
      <c r="F168" s="86">
        <v>0</v>
      </c>
      <c r="G168" s="86">
        <v>0</v>
      </c>
      <c r="H168" s="86">
        <v>0</v>
      </c>
      <c r="I168" s="86" t="s">
        <v>2015</v>
      </c>
      <c r="J168" s="86">
        <v>0</v>
      </c>
      <c r="K168" s="86">
        <v>0</v>
      </c>
      <c r="L168" s="86" t="s">
        <v>5043</v>
      </c>
      <c r="M168" s="86">
        <v>0</v>
      </c>
      <c r="N168" s="86">
        <v>0</v>
      </c>
      <c r="O168" s="86">
        <v>0</v>
      </c>
      <c r="P168" s="86" t="s">
        <v>2090</v>
      </c>
      <c r="U168" s="86">
        <v>0</v>
      </c>
      <c r="V168" s="86">
        <v>0</v>
      </c>
      <c r="Z168" s="86" t="s">
        <v>1864</v>
      </c>
      <c r="AA168" s="86">
        <v>0</v>
      </c>
      <c r="AB168" s="86">
        <v>0</v>
      </c>
      <c r="AC168" s="86">
        <v>0</v>
      </c>
      <c r="AD168" s="86">
        <v>0</v>
      </c>
      <c r="AX168" s="86">
        <v>0</v>
      </c>
      <c r="BP168" s="86">
        <v>0</v>
      </c>
      <c r="BQ168" s="86">
        <v>0</v>
      </c>
      <c r="BV168" s="86">
        <v>0</v>
      </c>
      <c r="BW168" s="86">
        <v>0</v>
      </c>
      <c r="BX168" s="86">
        <v>0</v>
      </c>
      <c r="BY168" s="86">
        <v>0</v>
      </c>
      <c r="BZ168" s="86" t="s">
        <v>1589</v>
      </c>
      <c r="CA168" s="86">
        <v>0</v>
      </c>
      <c r="CB168" s="86">
        <v>0</v>
      </c>
      <c r="CC168" s="86">
        <v>0</v>
      </c>
      <c r="CD168" s="86">
        <v>0</v>
      </c>
      <c r="CE168" s="86">
        <v>0</v>
      </c>
      <c r="CF168" s="86">
        <v>0</v>
      </c>
      <c r="CG168" s="86">
        <v>0</v>
      </c>
    </row>
    <row r="169" spans="1:85" ht="38.25" x14ac:dyDescent="0.2">
      <c r="A169" s="1">
        <f t="shared" si="2"/>
        <v>168</v>
      </c>
      <c r="B169" t="s">
        <v>3493</v>
      </c>
      <c r="C169" s="1">
        <v>0</v>
      </c>
      <c r="E169" s="86">
        <v>0</v>
      </c>
      <c r="F169" s="86">
        <v>0</v>
      </c>
      <c r="G169" s="86">
        <v>0</v>
      </c>
      <c r="H169" s="86">
        <v>0</v>
      </c>
      <c r="I169" s="86" t="s">
        <v>50</v>
      </c>
      <c r="J169" s="86">
        <v>0</v>
      </c>
      <c r="K169" s="86">
        <v>0</v>
      </c>
      <c r="L169" s="86" t="s">
        <v>5498</v>
      </c>
      <c r="M169" s="86">
        <v>0</v>
      </c>
      <c r="N169" s="86">
        <v>0</v>
      </c>
      <c r="O169" s="86">
        <v>0</v>
      </c>
      <c r="P169" s="86" t="s">
        <v>5083</v>
      </c>
      <c r="U169" s="86">
        <v>0</v>
      </c>
      <c r="V169" s="86">
        <v>0</v>
      </c>
      <c r="Z169" s="86" t="s">
        <v>5120</v>
      </c>
      <c r="AA169" s="86">
        <v>0</v>
      </c>
      <c r="AB169" s="86">
        <v>0</v>
      </c>
      <c r="AC169" s="86">
        <v>0</v>
      </c>
      <c r="AD169" s="86">
        <v>0</v>
      </c>
      <c r="AX169" s="86">
        <v>0</v>
      </c>
      <c r="BP169" s="86">
        <v>0</v>
      </c>
      <c r="BQ169" s="86">
        <v>0</v>
      </c>
      <c r="BV169" s="86">
        <v>0</v>
      </c>
      <c r="BW169" s="86">
        <v>0</v>
      </c>
      <c r="BX169" s="86">
        <v>0</v>
      </c>
      <c r="BY169" s="86">
        <v>0</v>
      </c>
      <c r="BZ169" s="86" t="s">
        <v>5444</v>
      </c>
      <c r="CA169" s="86">
        <v>0</v>
      </c>
      <c r="CB169" s="86">
        <v>0</v>
      </c>
      <c r="CC169" s="86">
        <v>0</v>
      </c>
      <c r="CD169" s="86">
        <v>0</v>
      </c>
      <c r="CE169" s="86">
        <v>0</v>
      </c>
      <c r="CF169" s="86">
        <v>0</v>
      </c>
      <c r="CG169" s="86">
        <v>0</v>
      </c>
    </row>
    <row r="170" spans="1:85" ht="38.25" x14ac:dyDescent="0.2">
      <c r="A170" s="1">
        <f t="shared" si="2"/>
        <v>169</v>
      </c>
      <c r="B170" t="s">
        <v>3493</v>
      </c>
      <c r="C170" s="1">
        <v>0</v>
      </c>
      <c r="E170" s="86">
        <v>0</v>
      </c>
      <c r="F170" s="86">
        <v>0</v>
      </c>
      <c r="G170" s="86">
        <v>0</v>
      </c>
      <c r="H170" s="86">
        <v>0</v>
      </c>
      <c r="I170" s="86">
        <v>0</v>
      </c>
      <c r="J170" s="86">
        <v>0</v>
      </c>
      <c r="K170" s="86">
        <v>0</v>
      </c>
      <c r="L170" s="86">
        <v>0</v>
      </c>
      <c r="M170" s="86">
        <v>0</v>
      </c>
      <c r="N170" s="86">
        <v>0</v>
      </c>
      <c r="O170" s="86">
        <v>0</v>
      </c>
      <c r="P170" s="86" t="s">
        <v>50</v>
      </c>
      <c r="U170" s="86">
        <v>0</v>
      </c>
      <c r="V170" s="86">
        <v>0</v>
      </c>
      <c r="Z170" s="86">
        <v>0</v>
      </c>
      <c r="AA170" s="86">
        <v>0</v>
      </c>
      <c r="AB170" s="86">
        <v>0</v>
      </c>
      <c r="AC170" s="86">
        <v>0</v>
      </c>
      <c r="AD170" s="86">
        <v>0</v>
      </c>
      <c r="AX170" s="86">
        <v>0</v>
      </c>
      <c r="BP170" s="86">
        <v>0</v>
      </c>
      <c r="BQ170" s="86">
        <v>0</v>
      </c>
      <c r="BV170" s="86">
        <v>0</v>
      </c>
      <c r="BW170" s="86">
        <v>0</v>
      </c>
      <c r="BX170" s="86">
        <v>0</v>
      </c>
      <c r="BY170" s="86">
        <v>0</v>
      </c>
      <c r="BZ170" s="86">
        <v>0</v>
      </c>
      <c r="CA170" s="86">
        <v>0</v>
      </c>
      <c r="CB170" s="86">
        <v>0</v>
      </c>
      <c r="CC170" s="86">
        <v>0</v>
      </c>
      <c r="CD170" s="86">
        <v>0</v>
      </c>
      <c r="CE170" s="86">
        <v>0</v>
      </c>
      <c r="CF170" s="86">
        <v>0</v>
      </c>
      <c r="CG170" s="86">
        <v>0</v>
      </c>
    </row>
    <row r="171" spans="1:85" x14ac:dyDescent="0.2">
      <c r="A171" s="1">
        <f t="shared" si="2"/>
        <v>170</v>
      </c>
      <c r="B171" t="s">
        <v>3493</v>
      </c>
      <c r="C171" s="1">
        <v>0</v>
      </c>
      <c r="E171" s="86">
        <v>0</v>
      </c>
      <c r="F171" s="86">
        <v>0</v>
      </c>
      <c r="G171" s="86">
        <v>0</v>
      </c>
      <c r="H171" s="86">
        <v>0</v>
      </c>
      <c r="I171" s="86">
        <v>0</v>
      </c>
      <c r="J171" s="86">
        <v>0</v>
      </c>
      <c r="K171" s="86">
        <v>0</v>
      </c>
      <c r="L171" s="86">
        <v>0</v>
      </c>
      <c r="M171" s="86">
        <v>0</v>
      </c>
      <c r="N171" s="86">
        <v>0</v>
      </c>
      <c r="O171" s="86">
        <v>0</v>
      </c>
      <c r="P171" s="86">
        <v>0</v>
      </c>
      <c r="U171" s="86">
        <v>0</v>
      </c>
      <c r="V171" s="86">
        <v>0</v>
      </c>
      <c r="Z171" s="86">
        <v>0</v>
      </c>
      <c r="AA171" s="86">
        <v>0</v>
      </c>
      <c r="AB171" s="86">
        <v>0</v>
      </c>
      <c r="AC171" s="86">
        <v>0</v>
      </c>
      <c r="AD171" s="86">
        <v>0</v>
      </c>
      <c r="AX171" s="86">
        <v>0</v>
      </c>
      <c r="BP171" s="86">
        <v>0</v>
      </c>
      <c r="BQ171" s="86">
        <v>0</v>
      </c>
      <c r="BV171" s="86">
        <v>0</v>
      </c>
      <c r="BW171" s="86">
        <v>0</v>
      </c>
      <c r="BX171" s="86">
        <v>0</v>
      </c>
      <c r="BY171" s="86">
        <v>0</v>
      </c>
      <c r="BZ171" s="86">
        <v>0</v>
      </c>
      <c r="CA171" s="86">
        <v>0</v>
      </c>
      <c r="CB171" s="86">
        <v>0</v>
      </c>
      <c r="CC171" s="86">
        <v>0</v>
      </c>
      <c r="CD171" s="86">
        <v>0</v>
      </c>
      <c r="CE171" s="86">
        <v>0</v>
      </c>
      <c r="CF171" s="86">
        <v>0</v>
      </c>
      <c r="CG171" s="86">
        <v>0</v>
      </c>
    </row>
    <row r="172" spans="1:85" x14ac:dyDescent="0.2">
      <c r="A172" s="1">
        <f t="shared" si="2"/>
        <v>171</v>
      </c>
      <c r="B172" t="s">
        <v>3493</v>
      </c>
      <c r="C172" s="1">
        <v>0</v>
      </c>
      <c r="E172" s="86">
        <v>0</v>
      </c>
      <c r="F172" s="86">
        <v>0</v>
      </c>
      <c r="G172" s="86">
        <v>0</v>
      </c>
      <c r="H172" s="86">
        <v>0</v>
      </c>
      <c r="I172" s="86">
        <v>0</v>
      </c>
      <c r="J172" s="86">
        <v>0</v>
      </c>
      <c r="K172" s="86">
        <v>0</v>
      </c>
      <c r="L172" s="86">
        <v>0</v>
      </c>
      <c r="M172" s="86">
        <v>0</v>
      </c>
      <c r="N172" s="86">
        <v>0</v>
      </c>
      <c r="O172" s="86">
        <v>0</v>
      </c>
      <c r="P172" s="86">
        <v>0</v>
      </c>
      <c r="U172" s="86">
        <v>0</v>
      </c>
      <c r="V172" s="86">
        <v>0</v>
      </c>
      <c r="Z172" s="86">
        <v>0</v>
      </c>
      <c r="AA172" s="86">
        <v>0</v>
      </c>
      <c r="AB172" s="86">
        <v>0</v>
      </c>
      <c r="AC172" s="86">
        <v>0</v>
      </c>
      <c r="AD172" s="86">
        <v>0</v>
      </c>
      <c r="AX172" s="86">
        <v>0</v>
      </c>
      <c r="BP172" s="86">
        <v>0</v>
      </c>
      <c r="BQ172" s="86">
        <v>0</v>
      </c>
      <c r="BV172" s="86">
        <v>0</v>
      </c>
      <c r="BW172" s="86">
        <v>0</v>
      </c>
      <c r="BX172" s="86">
        <v>0</v>
      </c>
      <c r="BY172" s="86">
        <v>0</v>
      </c>
      <c r="BZ172" s="86">
        <v>0</v>
      </c>
      <c r="CA172" s="86">
        <v>0</v>
      </c>
      <c r="CB172" s="86">
        <v>0</v>
      </c>
      <c r="CC172" s="86">
        <v>0</v>
      </c>
      <c r="CD172" s="86">
        <v>0</v>
      </c>
      <c r="CE172" s="86">
        <v>0</v>
      </c>
      <c r="CF172" s="86">
        <v>0</v>
      </c>
      <c r="CG172" s="86">
        <v>0</v>
      </c>
    </row>
    <row r="173" spans="1:85" x14ac:dyDescent="0.2">
      <c r="A173" s="1">
        <f t="shared" si="2"/>
        <v>172</v>
      </c>
      <c r="B173" t="s">
        <v>3493</v>
      </c>
      <c r="C173" s="1">
        <v>0</v>
      </c>
      <c r="E173" s="86">
        <v>0</v>
      </c>
      <c r="F173" s="86">
        <v>0</v>
      </c>
      <c r="G173" s="86">
        <v>0</v>
      </c>
      <c r="H173" s="86">
        <v>0</v>
      </c>
      <c r="I173" s="86">
        <v>0</v>
      </c>
      <c r="J173" s="86">
        <v>0</v>
      </c>
      <c r="K173" s="86">
        <v>0</v>
      </c>
      <c r="L173" s="86">
        <v>0</v>
      </c>
      <c r="M173" s="86">
        <v>0</v>
      </c>
      <c r="N173" s="86">
        <v>0</v>
      </c>
      <c r="O173" s="86">
        <v>0</v>
      </c>
      <c r="P173" s="86">
        <v>0</v>
      </c>
      <c r="U173" s="86">
        <v>0</v>
      </c>
      <c r="V173" s="86">
        <v>0</v>
      </c>
      <c r="Z173" s="86">
        <v>0</v>
      </c>
      <c r="AA173" s="86">
        <v>0</v>
      </c>
      <c r="AB173" s="86">
        <v>0</v>
      </c>
      <c r="AC173" s="86">
        <v>0</v>
      </c>
      <c r="AD173" s="86">
        <v>0</v>
      </c>
      <c r="AX173" s="86">
        <v>0</v>
      </c>
      <c r="BP173" s="86">
        <v>0</v>
      </c>
      <c r="BQ173" s="86">
        <v>0</v>
      </c>
      <c r="BV173" s="86">
        <v>0</v>
      </c>
      <c r="BW173" s="86">
        <v>0</v>
      </c>
      <c r="BX173" s="86">
        <v>0</v>
      </c>
      <c r="BY173" s="86">
        <v>0</v>
      </c>
      <c r="BZ173" s="86">
        <v>0</v>
      </c>
      <c r="CA173" s="86">
        <v>0</v>
      </c>
      <c r="CB173" s="86">
        <v>0</v>
      </c>
      <c r="CC173" s="86">
        <v>0</v>
      </c>
      <c r="CD173" s="86">
        <v>0</v>
      </c>
      <c r="CE173" s="86">
        <v>0</v>
      </c>
      <c r="CF173" s="86">
        <v>0</v>
      </c>
      <c r="CG173" s="86">
        <v>0</v>
      </c>
    </row>
    <row r="174" spans="1:85" x14ac:dyDescent="0.2">
      <c r="A174" s="1">
        <f t="shared" si="2"/>
        <v>173</v>
      </c>
      <c r="B174" t="s">
        <v>3493</v>
      </c>
      <c r="C174" s="1">
        <v>0</v>
      </c>
      <c r="E174" s="86">
        <v>0</v>
      </c>
      <c r="F174" s="86">
        <v>0</v>
      </c>
      <c r="G174" s="86">
        <v>0</v>
      </c>
      <c r="H174" s="86">
        <v>0</v>
      </c>
      <c r="I174" s="86">
        <v>0</v>
      </c>
      <c r="J174" s="86">
        <v>0</v>
      </c>
      <c r="K174" s="86">
        <v>0</v>
      </c>
      <c r="L174" s="86">
        <v>0</v>
      </c>
      <c r="M174" s="86">
        <v>0</v>
      </c>
      <c r="N174" s="86">
        <v>0</v>
      </c>
      <c r="O174" s="86">
        <v>0</v>
      </c>
      <c r="P174" s="86">
        <v>0</v>
      </c>
      <c r="U174" s="86">
        <v>0</v>
      </c>
      <c r="V174" s="86">
        <v>0</v>
      </c>
      <c r="Z174" s="86">
        <v>0</v>
      </c>
      <c r="AA174" s="86">
        <v>0</v>
      </c>
      <c r="AB174" s="86">
        <v>0</v>
      </c>
      <c r="AC174" s="86">
        <v>0</v>
      </c>
      <c r="AD174" s="86">
        <v>0</v>
      </c>
      <c r="AX174" s="86">
        <v>0</v>
      </c>
      <c r="BP174" s="86">
        <v>0</v>
      </c>
      <c r="BQ174" s="86">
        <v>0</v>
      </c>
      <c r="BV174" s="86">
        <v>0</v>
      </c>
      <c r="BW174" s="86">
        <v>0</v>
      </c>
      <c r="BX174" s="86">
        <v>0</v>
      </c>
      <c r="BY174" s="86">
        <v>0</v>
      </c>
      <c r="BZ174" s="86">
        <v>0</v>
      </c>
      <c r="CA174" s="86">
        <v>0</v>
      </c>
      <c r="CB174" s="86">
        <v>0</v>
      </c>
      <c r="CC174" s="86">
        <v>0</v>
      </c>
      <c r="CD174" s="86">
        <v>0</v>
      </c>
      <c r="CE174" s="86">
        <v>0</v>
      </c>
      <c r="CF174" s="86">
        <v>0</v>
      </c>
      <c r="CG174" s="86">
        <v>0</v>
      </c>
    </row>
    <row r="175" spans="1:85" ht="357" x14ac:dyDescent="0.2">
      <c r="A175" s="1">
        <f t="shared" si="2"/>
        <v>174</v>
      </c>
      <c r="B175" s="18" t="s">
        <v>4857</v>
      </c>
      <c r="C175" s="1">
        <v>0</v>
      </c>
      <c r="E175" s="86" t="s">
        <v>5522</v>
      </c>
      <c r="F175" s="86" t="s">
        <v>5282</v>
      </c>
      <c r="G175" s="86" t="s">
        <v>4916</v>
      </c>
      <c r="H175" s="86" t="s">
        <v>5535</v>
      </c>
      <c r="I175" s="86" t="s">
        <v>5014</v>
      </c>
      <c r="J175" s="86" t="s">
        <v>5284</v>
      </c>
      <c r="K175" s="86" t="s">
        <v>5530</v>
      </c>
      <c r="L175" s="86" t="s">
        <v>5379</v>
      </c>
      <c r="M175" s="86" t="s">
        <v>5531</v>
      </c>
      <c r="N175" s="86" t="s">
        <v>5499</v>
      </c>
      <c r="O175" s="86" t="s">
        <v>5072</v>
      </c>
      <c r="P175" s="86" t="s">
        <v>5084</v>
      </c>
      <c r="U175" s="86" t="s">
        <v>5425</v>
      </c>
      <c r="V175" s="86" t="s">
        <v>5459</v>
      </c>
      <c r="Z175" s="86" t="s">
        <v>5121</v>
      </c>
      <c r="AA175" s="86" t="s">
        <v>5112</v>
      </c>
      <c r="AB175" s="86" t="s">
        <v>5419</v>
      </c>
      <c r="AC175" s="86" t="s">
        <v>5364</v>
      </c>
      <c r="AD175" s="86" t="s">
        <v>5523</v>
      </c>
      <c r="AK175" s="86" t="s">
        <v>5150</v>
      </c>
      <c r="AL175" s="175" t="s">
        <v>5152</v>
      </c>
      <c r="AM175" s="175" t="s">
        <v>5250</v>
      </c>
      <c r="AN175" s="175" t="s">
        <v>5557</v>
      </c>
      <c r="AO175" s="175" t="s">
        <v>5260</v>
      </c>
      <c r="AQ175" s="4" t="s">
        <v>5168</v>
      </c>
      <c r="AR175" s="4" t="s">
        <v>5168</v>
      </c>
      <c r="AS175" s="176" t="s">
        <v>5171</v>
      </c>
      <c r="AU175" s="86" t="s">
        <v>5289</v>
      </c>
      <c r="AV175" s="86" t="s">
        <v>5290</v>
      </c>
      <c r="AW175" s="86" t="s">
        <v>5291</v>
      </c>
      <c r="AX175" s="86" t="s">
        <v>5374</v>
      </c>
      <c r="AY175" s="86" t="s">
        <v>5292</v>
      </c>
      <c r="AZ175" s="86" t="s">
        <v>5335</v>
      </c>
      <c r="BA175" s="86" t="s">
        <v>5336</v>
      </c>
      <c r="BB175" s="86" t="s">
        <v>5337</v>
      </c>
      <c r="BC175" s="86" t="s">
        <v>5338</v>
      </c>
      <c r="BD175" s="86" t="s">
        <v>5339</v>
      </c>
      <c r="BE175" s="86" t="s">
        <v>5340</v>
      </c>
      <c r="BF175" s="86" t="s">
        <v>5341</v>
      </c>
      <c r="BP175" s="86" t="s">
        <v>5090</v>
      </c>
      <c r="BQ175" s="86" t="s">
        <v>5098</v>
      </c>
      <c r="BV175" s="86" t="s">
        <v>5394</v>
      </c>
      <c r="BW175" s="86" t="s">
        <v>5398</v>
      </c>
      <c r="BX175" s="86" t="s">
        <v>5405</v>
      </c>
      <c r="BY175" s="86" t="s">
        <v>5435</v>
      </c>
      <c r="BZ175" s="86" t="s">
        <v>5445</v>
      </c>
      <c r="CA175" s="86" t="s">
        <v>5451</v>
      </c>
      <c r="CB175" s="86" t="s">
        <v>5471</v>
      </c>
      <c r="CC175" s="86" t="s">
        <v>5478</v>
      </c>
      <c r="CD175" s="86" t="s">
        <v>5271</v>
      </c>
      <c r="CE175" s="86" t="s">
        <v>5575</v>
      </c>
      <c r="CF175" s="86" t="s">
        <v>5572</v>
      </c>
      <c r="CG175" s="86" t="s">
        <v>5570</v>
      </c>
    </row>
    <row r="176" spans="1:85" ht="38.25" x14ac:dyDescent="0.2">
      <c r="A176" s="1">
        <f t="shared" si="2"/>
        <v>175</v>
      </c>
      <c r="B176" t="s">
        <v>3495</v>
      </c>
      <c r="C176" s="1">
        <v>0</v>
      </c>
      <c r="E176" s="86" t="s">
        <v>3503</v>
      </c>
      <c r="F176" s="86" t="s">
        <v>3521</v>
      </c>
      <c r="G176" s="86" t="s">
        <v>3521</v>
      </c>
      <c r="H176" s="86" t="s">
        <v>36</v>
      </c>
      <c r="I176" s="86" t="s">
        <v>3521</v>
      </c>
      <c r="J176" s="86" t="s">
        <v>3668</v>
      </c>
      <c r="K176" s="86" t="s">
        <v>3692</v>
      </c>
      <c r="L176" s="86" t="s">
        <v>3521</v>
      </c>
      <c r="M176" s="86" t="s">
        <v>3634</v>
      </c>
      <c r="N176" s="86" t="s">
        <v>3574</v>
      </c>
      <c r="O176" s="86" t="s">
        <v>3642</v>
      </c>
      <c r="P176" s="86" t="s">
        <v>3634</v>
      </c>
      <c r="U176" s="86" t="s">
        <v>3688</v>
      </c>
      <c r="V176" s="86" t="s">
        <v>3521</v>
      </c>
      <c r="Z176" s="86" t="s">
        <v>3500</v>
      </c>
      <c r="AA176" s="86" t="s">
        <v>3622</v>
      </c>
      <c r="AB176" s="86" t="s">
        <v>3634</v>
      </c>
      <c r="AC176" s="86" t="s">
        <v>3634</v>
      </c>
      <c r="AD176" s="86" t="s">
        <v>3500</v>
      </c>
      <c r="AM176" s="175" t="s">
        <v>5251</v>
      </c>
      <c r="AN176" s="175" t="s">
        <v>3569</v>
      </c>
      <c r="AO176" s="175" t="s">
        <v>3569</v>
      </c>
      <c r="AX176" s="86" t="s">
        <v>3521</v>
      </c>
      <c r="BP176" s="86" t="s">
        <v>3521</v>
      </c>
      <c r="BQ176" s="86" t="s">
        <v>3521</v>
      </c>
      <c r="BV176" s="86" t="s">
        <v>3503</v>
      </c>
      <c r="BW176" s="86" t="s">
        <v>3503</v>
      </c>
      <c r="BX176" s="86" t="s">
        <v>3521</v>
      </c>
      <c r="BY176" s="86" t="s">
        <v>3521</v>
      </c>
      <c r="BZ176" s="86" t="s">
        <v>3521</v>
      </c>
      <c r="CA176" s="86" t="s">
        <v>3503</v>
      </c>
      <c r="CB176" s="86" t="s">
        <v>3540</v>
      </c>
      <c r="CC176" s="86" t="s">
        <v>3686</v>
      </c>
      <c r="CD176" s="86" t="s">
        <v>3624</v>
      </c>
      <c r="CE176" s="86" t="s">
        <v>3521</v>
      </c>
      <c r="CF176" s="86" t="s">
        <v>3624</v>
      </c>
      <c r="CG176" s="86" t="s">
        <v>3500</v>
      </c>
    </row>
    <row r="177" spans="1:85" ht="38.25" x14ac:dyDescent="0.2">
      <c r="A177" s="1">
        <f t="shared" si="2"/>
        <v>176</v>
      </c>
      <c r="B177" t="s">
        <v>3495</v>
      </c>
      <c r="C177" s="1">
        <v>0</v>
      </c>
      <c r="E177" s="86" t="s">
        <v>3692</v>
      </c>
      <c r="F177" s="86" t="s">
        <v>3567</v>
      </c>
      <c r="G177" s="86" t="s">
        <v>3518</v>
      </c>
      <c r="H177" s="86" t="s">
        <v>52</v>
      </c>
      <c r="I177" s="86" t="s">
        <v>3518</v>
      </c>
      <c r="J177" s="86" t="s">
        <v>3686</v>
      </c>
      <c r="K177" s="86" t="s">
        <v>3694</v>
      </c>
      <c r="L177" s="86" t="s">
        <v>3518</v>
      </c>
      <c r="M177" s="86" t="s">
        <v>3658</v>
      </c>
      <c r="N177" s="86" t="s">
        <v>3594</v>
      </c>
      <c r="O177" s="86" t="s">
        <v>3692</v>
      </c>
      <c r="P177" s="86" t="s">
        <v>3636</v>
      </c>
      <c r="U177" s="86" t="s">
        <v>3692</v>
      </c>
      <c r="V177" s="86" t="s">
        <v>3518</v>
      </c>
      <c r="Z177" s="86" t="s">
        <v>3521</v>
      </c>
      <c r="AA177" s="86" t="s">
        <v>3668</v>
      </c>
      <c r="AB177" s="86" t="s">
        <v>3636</v>
      </c>
      <c r="AC177" s="86" t="s">
        <v>3636</v>
      </c>
      <c r="AD177" s="86" t="s">
        <v>3503</v>
      </c>
      <c r="AM177" s="175" t="s">
        <v>5252</v>
      </c>
      <c r="AN177" s="175" t="s">
        <v>3591</v>
      </c>
      <c r="AO177" s="175" t="s">
        <v>3591</v>
      </c>
      <c r="AX177" s="86" t="s">
        <v>3518</v>
      </c>
      <c r="BP177" s="86" t="s">
        <v>3518</v>
      </c>
      <c r="BQ177" s="86" t="s">
        <v>3658</v>
      </c>
      <c r="BV177" s="86" t="s">
        <v>3692</v>
      </c>
      <c r="BW177" s="86" t="s">
        <v>3692</v>
      </c>
      <c r="BX177" s="86" t="s">
        <v>3518</v>
      </c>
      <c r="BY177" s="86" t="s">
        <v>3735</v>
      </c>
      <c r="BZ177" s="86" t="s">
        <v>3540</v>
      </c>
      <c r="CA177" s="86" t="s">
        <v>3642</v>
      </c>
      <c r="CB177" s="86" t="s">
        <v>3658</v>
      </c>
      <c r="CC177" s="86" t="s">
        <v>3758</v>
      </c>
      <c r="CD177" s="86" t="s">
        <v>5272</v>
      </c>
      <c r="CE177" s="86" t="s">
        <v>3624</v>
      </c>
      <c r="CF177" s="86" t="s">
        <v>3688</v>
      </c>
      <c r="CG177" s="86" t="s">
        <v>3503</v>
      </c>
    </row>
    <row r="178" spans="1:85" ht="38.25" x14ac:dyDescent="0.2">
      <c r="A178" s="1">
        <f t="shared" si="2"/>
        <v>177</v>
      </c>
      <c r="B178" t="s">
        <v>3495</v>
      </c>
      <c r="C178" s="1">
        <v>0</v>
      </c>
      <c r="E178" s="86" t="s">
        <v>3740</v>
      </c>
      <c r="F178" s="86" t="s">
        <v>3762</v>
      </c>
      <c r="G178" s="86" t="s">
        <v>3565</v>
      </c>
      <c r="H178" s="86" t="s">
        <v>3624</v>
      </c>
      <c r="I178" s="86" t="s">
        <v>3606</v>
      </c>
      <c r="J178" s="86" t="s">
        <v>3692</v>
      </c>
      <c r="K178" s="86" t="s">
        <v>3737</v>
      </c>
      <c r="L178" s="86" t="s">
        <v>39</v>
      </c>
      <c r="M178" s="86" t="s">
        <v>3884</v>
      </c>
      <c r="N178" s="86" t="s">
        <v>5061</v>
      </c>
      <c r="O178" s="86" t="s">
        <v>3694</v>
      </c>
      <c r="P178" s="86" t="s">
        <v>3681</v>
      </c>
      <c r="U178" s="86" t="s">
        <v>3694</v>
      </c>
      <c r="V178" s="86" t="s">
        <v>3735</v>
      </c>
      <c r="Z178" s="86" t="s">
        <v>3634</v>
      </c>
      <c r="AA178" s="86" t="s">
        <v>3692</v>
      </c>
      <c r="AB178" s="86" t="s">
        <v>3638</v>
      </c>
      <c r="AC178" s="86" t="s">
        <v>3638</v>
      </c>
      <c r="AD178" s="86" t="s">
        <v>3521</v>
      </c>
      <c r="AN178" s="175" t="s">
        <v>3592</v>
      </c>
      <c r="AO178" s="175" t="s">
        <v>3592</v>
      </c>
      <c r="AX178" s="86" t="s">
        <v>3735</v>
      </c>
      <c r="BP178" s="86" t="s">
        <v>51</v>
      </c>
      <c r="BQ178" s="86" t="s">
        <v>3884</v>
      </c>
      <c r="BV178" s="86" t="s">
        <v>3694</v>
      </c>
      <c r="BW178" s="86" t="s">
        <v>3694</v>
      </c>
      <c r="BX178" s="86" t="s">
        <v>3692</v>
      </c>
      <c r="BY178" s="86" t="s">
        <v>3775</v>
      </c>
      <c r="BZ178" s="86" t="s">
        <v>3668</v>
      </c>
      <c r="CA178" s="86" t="s">
        <v>3775</v>
      </c>
      <c r="CB178" s="86" t="s">
        <v>3884</v>
      </c>
      <c r="CC178" s="86" t="s">
        <v>5426</v>
      </c>
      <c r="CD178" s="86" t="s">
        <v>3737</v>
      </c>
      <c r="CE178" s="86" t="s">
        <v>3692</v>
      </c>
      <c r="CF178" s="86" t="s">
        <v>3692</v>
      </c>
      <c r="CG178" s="86" t="s">
        <v>3624</v>
      </c>
    </row>
    <row r="179" spans="1:85" ht="38.25" x14ac:dyDescent="0.2">
      <c r="A179" s="1">
        <f t="shared" si="2"/>
        <v>178</v>
      </c>
      <c r="B179" t="s">
        <v>3495</v>
      </c>
      <c r="C179" s="1">
        <v>0</v>
      </c>
      <c r="E179" s="86" t="s">
        <v>51</v>
      </c>
      <c r="F179" s="86" t="s">
        <v>3658</v>
      </c>
      <c r="G179" s="86" t="s">
        <v>3594</v>
      </c>
      <c r="H179" s="86" t="s">
        <v>3679</v>
      </c>
      <c r="I179" s="86" t="s">
        <v>3681</v>
      </c>
      <c r="J179" s="86" t="s">
        <v>3694</v>
      </c>
      <c r="K179" s="86" t="s">
        <v>5022</v>
      </c>
      <c r="L179" s="86" t="s">
        <v>3775</v>
      </c>
      <c r="M179" s="86" t="s">
        <v>3937</v>
      </c>
      <c r="N179" s="86" t="s">
        <v>3672</v>
      </c>
      <c r="O179" s="86" t="s">
        <v>3775</v>
      </c>
      <c r="P179" s="86" t="s">
        <v>3692</v>
      </c>
      <c r="U179" s="86" t="s">
        <v>3762</v>
      </c>
      <c r="V179" s="86" t="s">
        <v>3737</v>
      </c>
      <c r="Z179" s="86" t="s">
        <v>3636</v>
      </c>
      <c r="AA179" s="86" t="s">
        <v>3694</v>
      </c>
      <c r="AB179" s="86" t="s">
        <v>3692</v>
      </c>
      <c r="AC179" s="86" t="s">
        <v>3692</v>
      </c>
      <c r="AD179" s="86" t="s">
        <v>3518</v>
      </c>
      <c r="AN179" s="175" t="s">
        <v>3570</v>
      </c>
      <c r="AO179" s="175" t="s">
        <v>3570</v>
      </c>
      <c r="AX179" s="86" t="s">
        <v>3880</v>
      </c>
      <c r="BP179" s="86" t="s">
        <v>5091</v>
      </c>
      <c r="BQ179" s="86" t="s">
        <v>5052</v>
      </c>
      <c r="BV179" s="86" t="s">
        <v>4219</v>
      </c>
      <c r="BW179" s="86" t="s">
        <v>3737</v>
      </c>
      <c r="BX179" s="86" t="s">
        <v>3694</v>
      </c>
      <c r="BY179" s="86" t="s">
        <v>3777</v>
      </c>
      <c r="BZ179" s="86" t="s">
        <v>3686</v>
      </c>
      <c r="CA179" s="86" t="s">
        <v>3777</v>
      </c>
      <c r="CB179" s="86" t="s">
        <v>33</v>
      </c>
      <c r="CC179" s="86" t="s">
        <v>4222</v>
      </c>
      <c r="CD179" s="86" t="s">
        <v>3904</v>
      </c>
      <c r="CE179" s="86" t="s">
        <v>3694</v>
      </c>
      <c r="CF179" s="86" t="s">
        <v>3694</v>
      </c>
      <c r="CG179" s="86" t="s">
        <v>3634</v>
      </c>
    </row>
    <row r="180" spans="1:85" ht="51" x14ac:dyDescent="0.2">
      <c r="A180" s="1">
        <f t="shared" si="2"/>
        <v>179</v>
      </c>
      <c r="B180" t="s">
        <v>3495</v>
      </c>
      <c r="C180" s="1">
        <v>0</v>
      </c>
      <c r="E180" s="86" t="s">
        <v>4010</v>
      </c>
      <c r="F180" s="86" t="s">
        <v>3884</v>
      </c>
      <c r="G180" s="86" t="s">
        <v>3600</v>
      </c>
      <c r="H180" s="86" t="s">
        <v>3692</v>
      </c>
      <c r="I180" s="86" t="s">
        <v>3692</v>
      </c>
      <c r="J180" s="86" t="s">
        <v>3762</v>
      </c>
      <c r="K180" s="86" t="s">
        <v>3976</v>
      </c>
      <c r="L180" s="86" t="s">
        <v>3658</v>
      </c>
      <c r="M180" s="86" t="s">
        <v>4699</v>
      </c>
      <c r="N180" s="86" t="s">
        <v>3658</v>
      </c>
      <c r="O180" s="86" t="s">
        <v>3777</v>
      </c>
      <c r="P180" s="86" t="s">
        <v>3694</v>
      </c>
      <c r="U180" s="86" t="s">
        <v>3658</v>
      </c>
      <c r="V180" s="86" t="s">
        <v>3993</v>
      </c>
      <c r="Z180" s="86" t="s">
        <v>3658</v>
      </c>
      <c r="AA180" s="86" t="s">
        <v>3775</v>
      </c>
      <c r="AB180" s="86" t="s">
        <v>3694</v>
      </c>
      <c r="AC180" s="86" t="s">
        <v>3694</v>
      </c>
      <c r="AD180" s="86" t="s">
        <v>52</v>
      </c>
      <c r="AN180" s="175" t="s">
        <v>3998</v>
      </c>
      <c r="AO180" s="175" t="s">
        <v>5255</v>
      </c>
      <c r="AX180" s="86" t="s">
        <v>51</v>
      </c>
      <c r="BP180" s="86" t="s">
        <v>4220</v>
      </c>
      <c r="BQ180" s="86" t="s">
        <v>4222</v>
      </c>
      <c r="BV180" s="86" t="s">
        <v>4221</v>
      </c>
      <c r="BW180" s="86" t="s">
        <v>3673</v>
      </c>
      <c r="BX180" s="86" t="s">
        <v>3735</v>
      </c>
      <c r="BY180" s="86" t="s">
        <v>3998</v>
      </c>
      <c r="BZ180" s="86" t="s">
        <v>3762</v>
      </c>
      <c r="CA180" s="86" t="s">
        <v>3778</v>
      </c>
      <c r="CB180" s="86" t="s">
        <v>3904</v>
      </c>
      <c r="CC180" s="86" t="s">
        <v>4224</v>
      </c>
      <c r="CD180" s="86" t="s">
        <v>3937</v>
      </c>
      <c r="CE180" s="86" t="s">
        <v>3864</v>
      </c>
      <c r="CF180" s="86" t="s">
        <v>3775</v>
      </c>
      <c r="CG180" s="86" t="s">
        <v>3636</v>
      </c>
    </row>
    <row r="181" spans="1:85" ht="38.25" x14ac:dyDescent="0.2">
      <c r="A181" s="1">
        <f t="shared" si="2"/>
        <v>180</v>
      </c>
      <c r="B181" t="s">
        <v>3495</v>
      </c>
      <c r="C181" s="1">
        <v>0</v>
      </c>
      <c r="E181" s="86" t="s">
        <v>4030</v>
      </c>
      <c r="F181" s="86" t="s">
        <v>33</v>
      </c>
      <c r="G181" s="86" t="s">
        <v>3728</v>
      </c>
      <c r="H181" s="86" t="s">
        <v>3694</v>
      </c>
      <c r="I181" s="86" t="s">
        <v>3775</v>
      </c>
      <c r="J181" s="86" t="s">
        <v>5022</v>
      </c>
      <c r="K181" s="86" t="s">
        <v>4014</v>
      </c>
      <c r="L181" s="86" t="s">
        <v>3884</v>
      </c>
      <c r="M181" s="86" t="s">
        <v>47</v>
      </c>
      <c r="N181" s="86" t="s">
        <v>3884</v>
      </c>
      <c r="O181" s="86" t="s">
        <v>3778</v>
      </c>
      <c r="P181" s="86" t="s">
        <v>3658</v>
      </c>
      <c r="U181" s="86" t="s">
        <v>3886</v>
      </c>
      <c r="V181" s="86" t="s">
        <v>3994</v>
      </c>
      <c r="Z181" s="86" t="s">
        <v>3884</v>
      </c>
      <c r="AA181" s="86" t="s">
        <v>3777</v>
      </c>
      <c r="AB181" s="86" t="s">
        <v>3740</v>
      </c>
      <c r="AC181" s="86" t="s">
        <v>5022</v>
      </c>
      <c r="AD181" s="86" t="s">
        <v>3692</v>
      </c>
      <c r="AO181" s="175" t="s">
        <v>5261</v>
      </c>
      <c r="AX181" s="86" t="s">
        <v>3998</v>
      </c>
      <c r="BP181" s="86" t="s">
        <v>4224</v>
      </c>
      <c r="BQ181" s="86" t="s">
        <v>4224</v>
      </c>
      <c r="BV181" s="86">
        <v>0</v>
      </c>
      <c r="BW181" s="86" t="s">
        <v>5022</v>
      </c>
      <c r="BX181" s="86" t="s">
        <v>3880</v>
      </c>
      <c r="BY181" s="86">
        <v>0</v>
      </c>
      <c r="BZ181" s="86" t="s">
        <v>3658</v>
      </c>
      <c r="CA181" s="86" t="s">
        <v>3998</v>
      </c>
      <c r="CB181" s="86" t="s">
        <v>5052</v>
      </c>
      <c r="CC181" s="86" t="s">
        <v>5427</v>
      </c>
      <c r="CD181" s="86" t="s">
        <v>5273</v>
      </c>
      <c r="CE181" s="86" t="s">
        <v>4219</v>
      </c>
      <c r="CF181" s="86" t="s">
        <v>5022</v>
      </c>
      <c r="CG181" s="86" t="s">
        <v>3692</v>
      </c>
    </row>
    <row r="182" spans="1:85" ht="51" x14ac:dyDescent="0.2">
      <c r="A182" s="1">
        <f t="shared" si="2"/>
        <v>181</v>
      </c>
      <c r="B182" t="s">
        <v>3495</v>
      </c>
      <c r="C182" s="1">
        <v>0</v>
      </c>
      <c r="E182" s="86" t="s">
        <v>4219</v>
      </c>
      <c r="F182" s="86" t="s">
        <v>3904</v>
      </c>
      <c r="G182" s="86" t="s">
        <v>3658</v>
      </c>
      <c r="H182" s="86" t="s">
        <v>5022</v>
      </c>
      <c r="I182" s="86" t="s">
        <v>3777</v>
      </c>
      <c r="J182" s="86" t="s">
        <v>5023</v>
      </c>
      <c r="K182" s="86" t="s">
        <v>4219</v>
      </c>
      <c r="L182" s="86" t="s">
        <v>3904</v>
      </c>
      <c r="M182" s="86" t="s">
        <v>5052</v>
      </c>
      <c r="N182" s="86" t="s">
        <v>33</v>
      </c>
      <c r="O182" s="86" t="s">
        <v>5022</v>
      </c>
      <c r="P182" s="86" t="s">
        <v>33</v>
      </c>
      <c r="U182" s="86" t="s">
        <v>5426</v>
      </c>
      <c r="V182" s="86" t="s">
        <v>4006</v>
      </c>
      <c r="Z182" s="86" t="s">
        <v>33</v>
      </c>
      <c r="AA182" s="86" t="s">
        <v>5022</v>
      </c>
      <c r="AB182" s="86" t="s">
        <v>51</v>
      </c>
      <c r="AC182" s="86" t="s">
        <v>3998</v>
      </c>
      <c r="AD182" s="86" t="s">
        <v>3694</v>
      </c>
      <c r="AX182" s="86" t="s">
        <v>4006</v>
      </c>
      <c r="BP182" s="86">
        <v>0</v>
      </c>
      <c r="BQ182" s="86">
        <v>0</v>
      </c>
      <c r="BV182" s="86">
        <v>0</v>
      </c>
      <c r="BW182" s="86" t="s">
        <v>4221</v>
      </c>
      <c r="BX182" s="86" t="s">
        <v>51</v>
      </c>
      <c r="BY182" s="86">
        <v>0</v>
      </c>
      <c r="BZ182" s="86" t="s">
        <v>33</v>
      </c>
      <c r="CA182" s="86">
        <v>0</v>
      </c>
      <c r="CB182" s="86" t="s">
        <v>4222</v>
      </c>
      <c r="CC182" s="86" t="s">
        <v>5479</v>
      </c>
      <c r="CD182" s="86" t="s">
        <v>4220</v>
      </c>
      <c r="CE182" s="86" t="s">
        <v>4032</v>
      </c>
      <c r="CF182" s="86" t="s">
        <v>4219</v>
      </c>
      <c r="CG182" s="86" t="s">
        <v>3694</v>
      </c>
    </row>
    <row r="183" spans="1:85" ht="51" x14ac:dyDescent="0.2">
      <c r="A183" s="1">
        <f t="shared" si="2"/>
        <v>182</v>
      </c>
      <c r="B183" t="s">
        <v>3495</v>
      </c>
      <c r="C183" s="1">
        <v>0</v>
      </c>
      <c r="E183" s="86" t="s">
        <v>4221</v>
      </c>
      <c r="F183" s="86" t="s">
        <v>4699</v>
      </c>
      <c r="G183" s="86" t="s">
        <v>3884</v>
      </c>
      <c r="H183" s="86" t="s">
        <v>4219</v>
      </c>
      <c r="I183" s="86" t="s">
        <v>4219</v>
      </c>
      <c r="J183" s="86" t="s">
        <v>4030</v>
      </c>
      <c r="K183" s="86" t="s">
        <v>4221</v>
      </c>
      <c r="L183" s="86" t="s">
        <v>5044</v>
      </c>
      <c r="M183" s="86" t="s">
        <v>4220</v>
      </c>
      <c r="N183" s="86" t="s">
        <v>3904</v>
      </c>
      <c r="O183" s="86" t="s">
        <v>5073</v>
      </c>
      <c r="P183" s="86" t="s">
        <v>3716</v>
      </c>
      <c r="U183" s="86" t="s">
        <v>4221</v>
      </c>
      <c r="V183" s="86" t="s">
        <v>5091</v>
      </c>
      <c r="Z183" s="86" t="s">
        <v>3904</v>
      </c>
      <c r="AA183" s="86">
        <v>0</v>
      </c>
      <c r="AB183" s="86" t="s">
        <v>4030</v>
      </c>
      <c r="AC183" s="86" t="s">
        <v>4030</v>
      </c>
      <c r="AD183" s="86" t="s">
        <v>51</v>
      </c>
      <c r="AX183" s="86" t="s">
        <v>4219</v>
      </c>
      <c r="BP183" s="86">
        <v>0</v>
      </c>
      <c r="BQ183" s="86">
        <v>0</v>
      </c>
      <c r="BV183" s="86">
        <v>0</v>
      </c>
      <c r="BW183" s="86">
        <v>0</v>
      </c>
      <c r="BX183" s="86" t="s">
        <v>5022</v>
      </c>
      <c r="BY183" s="86">
        <v>0</v>
      </c>
      <c r="BZ183" s="86" t="s">
        <v>5446</v>
      </c>
      <c r="CA183" s="86">
        <v>0</v>
      </c>
      <c r="CB183" s="86" t="s">
        <v>4224</v>
      </c>
      <c r="CC183" s="86">
        <v>0</v>
      </c>
      <c r="CD183" s="86" t="s">
        <v>4222</v>
      </c>
      <c r="CE183" s="86" t="s">
        <v>4221</v>
      </c>
      <c r="CF183" s="86" t="s">
        <v>4032</v>
      </c>
      <c r="CG183" s="86" t="s">
        <v>5073</v>
      </c>
    </row>
    <row r="184" spans="1:85" ht="51" x14ac:dyDescent="0.2">
      <c r="A184" s="1">
        <f t="shared" si="2"/>
        <v>183</v>
      </c>
      <c r="B184" t="s">
        <v>3495</v>
      </c>
      <c r="C184" s="1">
        <v>0</v>
      </c>
      <c r="E184" s="86" t="s">
        <v>4222</v>
      </c>
      <c r="F184" s="86" t="s">
        <v>4222</v>
      </c>
      <c r="G184" s="86" t="s">
        <v>33</v>
      </c>
      <c r="H184" s="86" t="s">
        <v>4221</v>
      </c>
      <c r="I184" s="86" t="s">
        <v>4221</v>
      </c>
      <c r="J184" s="86" t="s">
        <v>4222</v>
      </c>
      <c r="K184" s="86" t="s">
        <v>4224</v>
      </c>
      <c r="L184" s="86" t="s">
        <v>4222</v>
      </c>
      <c r="M184" s="86" t="s">
        <v>4222</v>
      </c>
      <c r="N184" s="86" t="s">
        <v>3673</v>
      </c>
      <c r="O184" s="86" t="s">
        <v>4221</v>
      </c>
      <c r="P184" s="86" t="s">
        <v>4030</v>
      </c>
      <c r="U184" s="86" t="s">
        <v>4222</v>
      </c>
      <c r="V184" s="86" t="s">
        <v>4220</v>
      </c>
      <c r="Z184" s="86" t="s">
        <v>4222</v>
      </c>
      <c r="AA184" s="86">
        <v>0</v>
      </c>
      <c r="AB184" s="86" t="s">
        <v>4219</v>
      </c>
      <c r="AC184" s="86" t="s">
        <v>4219</v>
      </c>
      <c r="AD184" s="86" t="s">
        <v>5022</v>
      </c>
      <c r="AX184" s="86" t="s">
        <v>4221</v>
      </c>
      <c r="BP184" s="86">
        <v>0</v>
      </c>
      <c r="BQ184" s="86">
        <v>0</v>
      </c>
      <c r="BV184" s="86">
        <v>0</v>
      </c>
      <c r="BW184" s="86">
        <v>0</v>
      </c>
      <c r="BX184" s="86" t="s">
        <v>4219</v>
      </c>
      <c r="BY184" s="86">
        <v>0</v>
      </c>
      <c r="BZ184" s="86" t="s">
        <v>4222</v>
      </c>
      <c r="CA184" s="86">
        <v>0</v>
      </c>
      <c r="CB184" s="86" t="s">
        <v>5472</v>
      </c>
      <c r="CC184" s="86">
        <v>0</v>
      </c>
      <c r="CD184" s="86" t="s">
        <v>4223</v>
      </c>
      <c r="CE184" s="86">
        <v>0</v>
      </c>
      <c r="CF184" s="86" t="s">
        <v>4221</v>
      </c>
      <c r="CG184" s="86" t="s">
        <v>4032</v>
      </c>
    </row>
    <row r="185" spans="1:85" ht="38.25" x14ac:dyDescent="0.2">
      <c r="A185" s="1">
        <f t="shared" si="2"/>
        <v>184</v>
      </c>
      <c r="B185" t="s">
        <v>3495</v>
      </c>
      <c r="C185" s="1">
        <v>0</v>
      </c>
      <c r="E185" s="86" t="s">
        <v>4223</v>
      </c>
      <c r="F185" s="86" t="s">
        <v>4224</v>
      </c>
      <c r="G185" s="86" t="s">
        <v>3958</v>
      </c>
      <c r="H185" s="86" t="s">
        <v>4224</v>
      </c>
      <c r="I185" s="86" t="s">
        <v>4224</v>
      </c>
      <c r="J185" s="86" t="s">
        <v>4224</v>
      </c>
      <c r="K185" s="86">
        <v>0</v>
      </c>
      <c r="L185" s="86" t="s">
        <v>4223</v>
      </c>
      <c r="M185" s="86" t="s">
        <v>4223</v>
      </c>
      <c r="N185" s="86" t="s">
        <v>3937</v>
      </c>
      <c r="O185" s="86" t="s">
        <v>4224</v>
      </c>
      <c r="P185" s="86" t="s">
        <v>4219</v>
      </c>
      <c r="U185" s="86" t="s">
        <v>4224</v>
      </c>
      <c r="V185" s="86" t="s">
        <v>4222</v>
      </c>
      <c r="Z185" s="86">
        <v>0</v>
      </c>
      <c r="AA185" s="86">
        <v>0</v>
      </c>
      <c r="AB185" s="86" t="s">
        <v>4221</v>
      </c>
      <c r="AC185" s="86" t="s">
        <v>4221</v>
      </c>
      <c r="AD185" s="86" t="s">
        <v>4221</v>
      </c>
      <c r="AX185" s="86" t="s">
        <v>4225</v>
      </c>
      <c r="BP185" s="86">
        <v>0</v>
      </c>
      <c r="BQ185" s="86">
        <v>0</v>
      </c>
      <c r="BV185" s="86">
        <v>0</v>
      </c>
      <c r="BW185" s="86">
        <v>0</v>
      </c>
      <c r="BX185" s="86" t="s">
        <v>4221</v>
      </c>
      <c r="BY185" s="86">
        <v>0</v>
      </c>
      <c r="BZ185" s="86" t="s">
        <v>4224</v>
      </c>
      <c r="CA185" s="86">
        <v>0</v>
      </c>
      <c r="CB185" s="86" t="s">
        <v>4039</v>
      </c>
      <c r="CC185" s="86">
        <v>0</v>
      </c>
      <c r="CD185" s="86" t="s">
        <v>4224</v>
      </c>
      <c r="CE185" s="86">
        <v>0</v>
      </c>
      <c r="CF185" s="86">
        <v>0</v>
      </c>
      <c r="CG185" s="86" t="s">
        <v>4221</v>
      </c>
    </row>
    <row r="186" spans="1:85" ht="38.25" x14ac:dyDescent="0.2">
      <c r="A186" s="1">
        <f t="shared" si="2"/>
        <v>185</v>
      </c>
      <c r="B186" t="s">
        <v>3495</v>
      </c>
      <c r="C186" s="1">
        <v>0</v>
      </c>
      <c r="E186" s="86" t="s">
        <v>4224</v>
      </c>
      <c r="F186" s="86" t="s">
        <v>5015</v>
      </c>
      <c r="G186" s="86" t="s">
        <v>4222</v>
      </c>
      <c r="H186" s="86">
        <v>0</v>
      </c>
      <c r="I186" s="86" t="s">
        <v>5015</v>
      </c>
      <c r="J186" s="86">
        <v>0</v>
      </c>
      <c r="K186" s="86">
        <v>0</v>
      </c>
      <c r="L186" s="86" t="s">
        <v>4224</v>
      </c>
      <c r="M186" s="86" t="s">
        <v>4224</v>
      </c>
      <c r="N186" s="86" t="s">
        <v>5062</v>
      </c>
      <c r="O186" s="86">
        <v>0</v>
      </c>
      <c r="P186" s="86" t="s">
        <v>4221</v>
      </c>
      <c r="U186" s="86" t="s">
        <v>5427</v>
      </c>
      <c r="V186" s="86" t="s">
        <v>4223</v>
      </c>
      <c r="Z186" s="86">
        <v>0</v>
      </c>
      <c r="AA186" s="86">
        <v>0</v>
      </c>
      <c r="AB186" s="86" t="s">
        <v>4224</v>
      </c>
      <c r="AC186" s="86" t="s">
        <v>4224</v>
      </c>
      <c r="AD186" s="86" t="s">
        <v>4222</v>
      </c>
      <c r="AX186" s="86">
        <v>0</v>
      </c>
      <c r="BP186" s="86">
        <v>0</v>
      </c>
      <c r="BQ186" s="86">
        <v>0</v>
      </c>
      <c r="BV186" s="86">
        <v>0</v>
      </c>
      <c r="BW186" s="86">
        <v>0</v>
      </c>
      <c r="BX186" s="86" t="s">
        <v>4222</v>
      </c>
      <c r="BY186" s="86">
        <v>0</v>
      </c>
      <c r="BZ186" s="86" t="s">
        <v>5427</v>
      </c>
      <c r="CA186" s="86">
        <v>0</v>
      </c>
      <c r="CB186" s="86">
        <v>0</v>
      </c>
      <c r="CC186" s="86">
        <v>0</v>
      </c>
      <c r="CD186" s="86">
        <v>0</v>
      </c>
      <c r="CE186" s="86">
        <v>0</v>
      </c>
      <c r="CF186" s="86">
        <v>0</v>
      </c>
      <c r="CG186" s="86" t="s">
        <v>4224</v>
      </c>
    </row>
    <row r="187" spans="1:85" ht="38.25" x14ac:dyDescent="0.2">
      <c r="A187" s="1">
        <f t="shared" si="2"/>
        <v>186</v>
      </c>
      <c r="B187" t="s">
        <v>3495</v>
      </c>
      <c r="C187" s="1">
        <v>0</v>
      </c>
      <c r="E187" s="86">
        <v>0</v>
      </c>
      <c r="F187" s="86">
        <v>0</v>
      </c>
      <c r="G187" s="86" t="s">
        <v>4223</v>
      </c>
      <c r="H187" s="86">
        <v>0</v>
      </c>
      <c r="I187" s="86">
        <v>0</v>
      </c>
      <c r="J187" s="86">
        <v>0</v>
      </c>
      <c r="K187" s="86">
        <v>0</v>
      </c>
      <c r="L187" s="86" t="s">
        <v>5380</v>
      </c>
      <c r="M187" s="86" t="s">
        <v>5053</v>
      </c>
      <c r="N187" s="86" t="s">
        <v>4222</v>
      </c>
      <c r="O187" s="86">
        <v>0</v>
      </c>
      <c r="P187" s="86" t="s">
        <v>4224</v>
      </c>
      <c r="U187" s="86" t="s">
        <v>5053</v>
      </c>
      <c r="V187" s="86" t="s">
        <v>4224</v>
      </c>
      <c r="Z187" s="86">
        <v>0</v>
      </c>
      <c r="AA187" s="86">
        <v>0</v>
      </c>
      <c r="AB187" s="86">
        <v>0</v>
      </c>
      <c r="AC187" s="86">
        <v>0</v>
      </c>
      <c r="AD187" s="86" t="s">
        <v>4223</v>
      </c>
      <c r="AX187" s="86">
        <v>0</v>
      </c>
      <c r="BP187" s="86">
        <v>0</v>
      </c>
      <c r="BQ187" s="86">
        <v>0</v>
      </c>
      <c r="BV187" s="86">
        <v>0</v>
      </c>
      <c r="BW187" s="86">
        <v>0</v>
      </c>
      <c r="BX187" s="86" t="s">
        <v>4223</v>
      </c>
      <c r="BY187" s="86">
        <v>0</v>
      </c>
      <c r="BZ187" s="86">
        <v>0</v>
      </c>
      <c r="CA187" s="86">
        <v>0</v>
      </c>
      <c r="CB187" s="86">
        <v>0</v>
      </c>
      <c r="CC187" s="86">
        <v>0</v>
      </c>
      <c r="CD187" s="86">
        <v>0</v>
      </c>
      <c r="CE187" s="86">
        <v>0</v>
      </c>
      <c r="CF187" s="86">
        <v>0</v>
      </c>
      <c r="CG187" s="86">
        <v>0</v>
      </c>
    </row>
    <row r="188" spans="1:85" ht="38.25" x14ac:dyDescent="0.2">
      <c r="A188" s="1">
        <f t="shared" si="2"/>
        <v>187</v>
      </c>
      <c r="B188" t="s">
        <v>3495</v>
      </c>
      <c r="C188" s="1">
        <v>0</v>
      </c>
      <c r="E188" s="86">
        <v>0</v>
      </c>
      <c r="F188" s="86">
        <v>0</v>
      </c>
      <c r="G188" s="86" t="s">
        <v>4224</v>
      </c>
      <c r="H188" s="86">
        <v>0</v>
      </c>
      <c r="I188" s="86">
        <v>0</v>
      </c>
      <c r="J188" s="86">
        <v>0</v>
      </c>
      <c r="K188" s="86">
        <v>0</v>
      </c>
      <c r="L188" s="86">
        <v>0</v>
      </c>
      <c r="M188" s="86">
        <v>0</v>
      </c>
      <c r="N188" s="86" t="s">
        <v>4223</v>
      </c>
      <c r="O188" s="86">
        <v>0</v>
      </c>
      <c r="P188" s="86">
        <v>0</v>
      </c>
      <c r="U188" s="86">
        <v>0</v>
      </c>
      <c r="V188" s="86" t="s">
        <v>46</v>
      </c>
      <c r="Z188" s="86">
        <v>0</v>
      </c>
      <c r="AA188" s="86">
        <v>0</v>
      </c>
      <c r="AB188" s="86">
        <v>0</v>
      </c>
      <c r="AC188" s="86">
        <v>0</v>
      </c>
      <c r="AD188" s="86" t="s">
        <v>4224</v>
      </c>
      <c r="AX188" s="86">
        <v>0</v>
      </c>
      <c r="BP188" s="86">
        <v>0</v>
      </c>
      <c r="BQ188" s="86">
        <v>0</v>
      </c>
      <c r="BV188" s="86">
        <v>0</v>
      </c>
      <c r="BW188" s="86">
        <v>0</v>
      </c>
      <c r="BX188" s="86" t="s">
        <v>4224</v>
      </c>
      <c r="BY188" s="86">
        <v>0</v>
      </c>
      <c r="BZ188" s="86">
        <v>0</v>
      </c>
      <c r="CA188" s="86">
        <v>0</v>
      </c>
      <c r="CB188" s="86">
        <v>0</v>
      </c>
      <c r="CC188" s="86">
        <v>0</v>
      </c>
      <c r="CD188" s="86">
        <v>0</v>
      </c>
      <c r="CE188" s="86">
        <v>0</v>
      </c>
      <c r="CF188" s="86">
        <v>0</v>
      </c>
      <c r="CG188" s="86">
        <v>0</v>
      </c>
    </row>
    <row r="189" spans="1:85" ht="38.25" x14ac:dyDescent="0.2">
      <c r="A189" s="1">
        <f t="shared" si="2"/>
        <v>188</v>
      </c>
      <c r="B189" t="s">
        <v>3495</v>
      </c>
      <c r="C189" s="1">
        <v>0</v>
      </c>
      <c r="E189" s="86">
        <v>0</v>
      </c>
      <c r="F189" s="86">
        <v>0</v>
      </c>
      <c r="G189" s="86" t="s">
        <v>4039</v>
      </c>
      <c r="H189" s="86">
        <v>0</v>
      </c>
      <c r="I189" s="86">
        <v>0</v>
      </c>
      <c r="J189" s="86">
        <v>0</v>
      </c>
      <c r="K189" s="86">
        <v>0</v>
      </c>
      <c r="L189" s="86">
        <v>0</v>
      </c>
      <c r="M189" s="86">
        <v>0</v>
      </c>
      <c r="N189" s="86" t="s">
        <v>4224</v>
      </c>
      <c r="O189" s="86">
        <v>0</v>
      </c>
      <c r="P189" s="86">
        <v>0</v>
      </c>
      <c r="U189" s="86">
        <v>0</v>
      </c>
      <c r="V189" s="86">
        <v>0</v>
      </c>
      <c r="Z189" s="86">
        <v>0</v>
      </c>
      <c r="AA189" s="86">
        <v>0</v>
      </c>
      <c r="AB189" s="86">
        <v>0</v>
      </c>
      <c r="AC189" s="86">
        <v>0</v>
      </c>
      <c r="AD189" s="86">
        <v>0</v>
      </c>
      <c r="AX189" s="86">
        <v>0</v>
      </c>
      <c r="BP189" s="86">
        <v>0</v>
      </c>
      <c r="BQ189" s="86">
        <v>0</v>
      </c>
      <c r="BV189" s="86">
        <v>0</v>
      </c>
      <c r="BW189" s="86">
        <v>0</v>
      </c>
      <c r="BX189" s="86">
        <v>0</v>
      </c>
      <c r="BY189" s="86">
        <v>0</v>
      </c>
      <c r="BZ189" s="86">
        <v>0</v>
      </c>
      <c r="CA189" s="86">
        <v>0</v>
      </c>
      <c r="CB189" s="86">
        <v>0</v>
      </c>
      <c r="CC189" s="86">
        <v>0</v>
      </c>
      <c r="CD189" s="86">
        <v>0</v>
      </c>
      <c r="CE189" s="86">
        <v>0</v>
      </c>
      <c r="CF189" s="86">
        <v>0</v>
      </c>
      <c r="CG189" s="86">
        <v>0</v>
      </c>
    </row>
    <row r="190" spans="1:85" x14ac:dyDescent="0.2">
      <c r="A190" s="1">
        <f t="shared" si="2"/>
        <v>189</v>
      </c>
      <c r="B190" t="s">
        <v>3495</v>
      </c>
      <c r="C190" s="1">
        <v>0</v>
      </c>
      <c r="E190" s="86">
        <v>0</v>
      </c>
      <c r="F190" s="86">
        <v>0</v>
      </c>
      <c r="G190" s="86">
        <v>0</v>
      </c>
      <c r="H190" s="86">
        <v>0</v>
      </c>
      <c r="I190" s="86">
        <v>0</v>
      </c>
      <c r="J190" s="86">
        <v>0</v>
      </c>
      <c r="K190" s="86">
        <v>0</v>
      </c>
      <c r="L190" s="86">
        <v>0</v>
      </c>
      <c r="M190" s="86">
        <v>0</v>
      </c>
      <c r="N190" s="86" t="s">
        <v>4039</v>
      </c>
      <c r="O190" s="86">
        <v>0</v>
      </c>
      <c r="P190" s="86">
        <v>0</v>
      </c>
      <c r="U190" s="86">
        <v>0</v>
      </c>
      <c r="V190" s="86">
        <v>0</v>
      </c>
      <c r="Z190" s="86">
        <v>0</v>
      </c>
      <c r="AA190" s="86">
        <v>0</v>
      </c>
      <c r="AB190" s="86">
        <v>0</v>
      </c>
      <c r="AC190" s="86">
        <v>0</v>
      </c>
      <c r="AD190" s="86">
        <v>0</v>
      </c>
      <c r="AX190" s="86">
        <v>0</v>
      </c>
      <c r="BP190" s="86">
        <v>0</v>
      </c>
      <c r="BQ190" s="86">
        <v>0</v>
      </c>
      <c r="BV190" s="86">
        <v>0</v>
      </c>
      <c r="BW190" s="86">
        <v>0</v>
      </c>
      <c r="BX190" s="86">
        <v>0</v>
      </c>
      <c r="BY190" s="86">
        <v>0</v>
      </c>
      <c r="BZ190" s="86">
        <v>0</v>
      </c>
      <c r="CA190" s="86">
        <v>0</v>
      </c>
      <c r="CB190" s="86">
        <v>0</v>
      </c>
      <c r="CC190" s="86">
        <v>0</v>
      </c>
      <c r="CD190" s="86">
        <v>0</v>
      </c>
      <c r="CE190" s="86">
        <v>0</v>
      </c>
      <c r="CF190" s="86">
        <v>0</v>
      </c>
      <c r="CG190" s="86">
        <v>0</v>
      </c>
    </row>
    <row r="191" spans="1:85" x14ac:dyDescent="0.2">
      <c r="A191" s="1">
        <f t="shared" si="2"/>
        <v>190</v>
      </c>
      <c r="B191" t="s">
        <v>3495</v>
      </c>
      <c r="C191" s="1">
        <v>0</v>
      </c>
      <c r="E191" s="86">
        <v>0</v>
      </c>
      <c r="F191" s="86">
        <v>0</v>
      </c>
      <c r="G191" s="86">
        <v>0</v>
      </c>
      <c r="H191" s="86">
        <v>0</v>
      </c>
      <c r="I191" s="86">
        <v>0</v>
      </c>
      <c r="J191" s="86">
        <v>0</v>
      </c>
      <c r="K191" s="86">
        <v>0</v>
      </c>
      <c r="L191" s="86">
        <v>0</v>
      </c>
      <c r="M191" s="86">
        <v>0</v>
      </c>
      <c r="N191" s="86">
        <v>0</v>
      </c>
      <c r="O191" s="86">
        <v>0</v>
      </c>
      <c r="P191" s="86">
        <v>0</v>
      </c>
      <c r="U191" s="86">
        <v>0</v>
      </c>
      <c r="V191" s="86">
        <v>0</v>
      </c>
      <c r="Z191" s="86">
        <v>0</v>
      </c>
      <c r="AA191" s="86">
        <v>0</v>
      </c>
      <c r="AB191" s="86">
        <v>0</v>
      </c>
      <c r="AC191" s="86">
        <v>0</v>
      </c>
      <c r="AD191" s="86">
        <v>0</v>
      </c>
      <c r="AX191" s="86">
        <v>0</v>
      </c>
      <c r="BP191" s="86">
        <v>0</v>
      </c>
      <c r="BQ191" s="86">
        <v>0</v>
      </c>
      <c r="BV191" s="86">
        <v>0</v>
      </c>
      <c r="BW191" s="86">
        <v>0</v>
      </c>
      <c r="BX191" s="86">
        <v>0</v>
      </c>
      <c r="BY191" s="86">
        <v>0</v>
      </c>
      <c r="BZ191" s="86">
        <v>0</v>
      </c>
      <c r="CA191" s="86">
        <v>0</v>
      </c>
      <c r="CB191" s="86">
        <v>0</v>
      </c>
      <c r="CC191" s="86">
        <v>0</v>
      </c>
      <c r="CD191" s="86">
        <v>0</v>
      </c>
      <c r="CE191" s="86">
        <v>0</v>
      </c>
      <c r="CF191" s="86">
        <v>0</v>
      </c>
      <c r="CG191" s="86">
        <v>0</v>
      </c>
    </row>
    <row r="192" spans="1:85" x14ac:dyDescent="0.2">
      <c r="A192" s="1">
        <f t="shared" si="2"/>
        <v>191</v>
      </c>
      <c r="B192" t="s">
        <v>3495</v>
      </c>
      <c r="C192" s="1">
        <v>0</v>
      </c>
      <c r="E192" s="86">
        <v>0</v>
      </c>
      <c r="F192" s="86">
        <v>0</v>
      </c>
      <c r="G192" s="86">
        <v>0</v>
      </c>
      <c r="H192" s="86">
        <v>0</v>
      </c>
      <c r="I192" s="86">
        <v>0</v>
      </c>
      <c r="J192" s="86">
        <v>0</v>
      </c>
      <c r="K192" s="86">
        <v>0</v>
      </c>
      <c r="L192" s="86">
        <v>0</v>
      </c>
      <c r="M192" s="86">
        <v>0</v>
      </c>
      <c r="N192" s="86">
        <v>0</v>
      </c>
      <c r="O192" s="86">
        <v>0</v>
      </c>
      <c r="P192" s="86">
        <v>0</v>
      </c>
      <c r="U192" s="86">
        <v>0</v>
      </c>
      <c r="V192" s="86">
        <v>0</v>
      </c>
      <c r="Z192" s="86">
        <v>0</v>
      </c>
      <c r="AA192" s="86">
        <v>0</v>
      </c>
      <c r="AB192" s="86">
        <v>0</v>
      </c>
      <c r="AC192" s="86">
        <v>0</v>
      </c>
      <c r="AD192" s="86">
        <v>0</v>
      </c>
      <c r="AX192" s="86">
        <v>0</v>
      </c>
      <c r="BP192" s="86">
        <v>0</v>
      </c>
      <c r="BQ192" s="86">
        <v>0</v>
      </c>
      <c r="BV192" s="86">
        <v>0</v>
      </c>
      <c r="BW192" s="86">
        <v>0</v>
      </c>
      <c r="BX192" s="86">
        <v>0</v>
      </c>
      <c r="BY192" s="86">
        <v>0</v>
      </c>
      <c r="BZ192" s="86">
        <v>0</v>
      </c>
      <c r="CA192" s="86">
        <v>0</v>
      </c>
      <c r="CB192" s="86">
        <v>0</v>
      </c>
      <c r="CC192" s="86">
        <v>0</v>
      </c>
      <c r="CD192" s="86">
        <v>0</v>
      </c>
      <c r="CE192" s="86">
        <v>0</v>
      </c>
      <c r="CF192" s="86">
        <v>0</v>
      </c>
      <c r="CG192" s="86">
        <v>0</v>
      </c>
    </row>
    <row r="193" spans="1:107" x14ac:dyDescent="0.2">
      <c r="A193" s="1">
        <f t="shared" si="2"/>
        <v>192</v>
      </c>
      <c r="B193" t="s">
        <v>3495</v>
      </c>
      <c r="C193" s="1">
        <v>0</v>
      </c>
      <c r="E193" s="86">
        <v>0</v>
      </c>
      <c r="F193" s="86">
        <v>0</v>
      </c>
      <c r="G193" s="86">
        <v>0</v>
      </c>
      <c r="H193" s="86">
        <v>0</v>
      </c>
      <c r="I193" s="86">
        <v>0</v>
      </c>
      <c r="J193" s="86">
        <v>0</v>
      </c>
      <c r="K193" s="86">
        <v>0</v>
      </c>
      <c r="L193" s="86">
        <v>0</v>
      </c>
      <c r="M193" s="86">
        <v>0</v>
      </c>
      <c r="N193" s="86">
        <v>0</v>
      </c>
      <c r="O193" s="86">
        <v>0</v>
      </c>
      <c r="P193" s="86">
        <v>0</v>
      </c>
      <c r="U193" s="86">
        <v>0</v>
      </c>
      <c r="V193" s="86">
        <v>0</v>
      </c>
      <c r="Z193" s="86">
        <v>0</v>
      </c>
      <c r="AA193" s="86">
        <v>0</v>
      </c>
      <c r="AB193" s="86">
        <v>0</v>
      </c>
      <c r="AC193" s="86">
        <v>0</v>
      </c>
      <c r="AD193" s="86">
        <v>0</v>
      </c>
      <c r="AX193" s="86">
        <v>0</v>
      </c>
      <c r="BP193" s="86">
        <v>0</v>
      </c>
      <c r="BQ193" s="86">
        <v>0</v>
      </c>
      <c r="BV193" s="86">
        <v>0</v>
      </c>
      <c r="BW193" s="86">
        <v>0</v>
      </c>
      <c r="BX193" s="86">
        <v>0</v>
      </c>
      <c r="BY193" s="86">
        <v>0</v>
      </c>
      <c r="BZ193" s="86">
        <v>0</v>
      </c>
      <c r="CA193" s="86">
        <v>0</v>
      </c>
      <c r="CB193" s="86">
        <v>0</v>
      </c>
      <c r="CC193" s="86">
        <v>0</v>
      </c>
      <c r="CD193" s="86">
        <v>0</v>
      </c>
      <c r="CE193" s="86">
        <v>0</v>
      </c>
      <c r="CF193" s="86">
        <v>0</v>
      </c>
      <c r="CG193" s="86">
        <v>0</v>
      </c>
    </row>
    <row r="194" spans="1:107" x14ac:dyDescent="0.2">
      <c r="A194" s="1">
        <f t="shared" si="2"/>
        <v>193</v>
      </c>
      <c r="B194" t="s">
        <v>3495</v>
      </c>
      <c r="C194" s="1">
        <v>0</v>
      </c>
      <c r="E194" s="86">
        <v>0</v>
      </c>
      <c r="F194" s="86">
        <v>0</v>
      </c>
      <c r="G194" s="86">
        <v>0</v>
      </c>
      <c r="H194" s="86">
        <v>0</v>
      </c>
      <c r="I194" s="86">
        <v>0</v>
      </c>
      <c r="J194" s="86">
        <v>0</v>
      </c>
      <c r="K194" s="86">
        <v>0</v>
      </c>
      <c r="L194" s="86">
        <v>0</v>
      </c>
      <c r="M194" s="86">
        <v>0</v>
      </c>
      <c r="N194" s="86">
        <v>0</v>
      </c>
      <c r="O194" s="86">
        <v>0</v>
      </c>
      <c r="P194" s="86">
        <v>0</v>
      </c>
      <c r="U194" s="86">
        <v>0</v>
      </c>
      <c r="V194" s="86">
        <v>0</v>
      </c>
      <c r="Z194" s="86">
        <v>0</v>
      </c>
      <c r="AA194" s="86">
        <v>0</v>
      </c>
      <c r="AB194" s="86">
        <v>0</v>
      </c>
      <c r="AC194" s="86">
        <v>0</v>
      </c>
      <c r="AD194" s="86">
        <v>0</v>
      </c>
      <c r="AX194" s="86">
        <v>0</v>
      </c>
      <c r="BP194" s="86">
        <v>0</v>
      </c>
      <c r="BQ194" s="86">
        <v>0</v>
      </c>
      <c r="BV194" s="86">
        <v>0</v>
      </c>
      <c r="BW194" s="86">
        <v>0</v>
      </c>
      <c r="BX194" s="86">
        <v>0</v>
      </c>
      <c r="BY194" s="86">
        <v>0</v>
      </c>
      <c r="BZ194" s="86">
        <v>0</v>
      </c>
      <c r="CA194" s="86">
        <v>0</v>
      </c>
      <c r="CB194" s="86">
        <v>0</v>
      </c>
      <c r="CC194" s="86">
        <v>0</v>
      </c>
      <c r="CD194" s="86">
        <v>0</v>
      </c>
      <c r="CE194" s="86">
        <v>0</v>
      </c>
      <c r="CF194" s="86">
        <v>0</v>
      </c>
      <c r="CG194" s="86">
        <v>0</v>
      </c>
    </row>
    <row r="195" spans="1:107" x14ac:dyDescent="0.2">
      <c r="A195" s="1">
        <f t="shared" si="2"/>
        <v>194</v>
      </c>
      <c r="B195" t="s">
        <v>3495</v>
      </c>
      <c r="C195" s="1">
        <v>0</v>
      </c>
      <c r="E195" s="86">
        <v>0</v>
      </c>
      <c r="F195" s="86">
        <v>0</v>
      </c>
      <c r="G195" s="86">
        <v>0</v>
      </c>
      <c r="H195" s="86">
        <v>0</v>
      </c>
      <c r="I195" s="86">
        <v>0</v>
      </c>
      <c r="J195" s="86">
        <v>0</v>
      </c>
      <c r="K195" s="86">
        <v>0</v>
      </c>
      <c r="L195" s="86">
        <v>0</v>
      </c>
      <c r="M195" s="86">
        <v>0</v>
      </c>
      <c r="N195" s="86">
        <v>0</v>
      </c>
      <c r="O195" s="86">
        <v>0</v>
      </c>
      <c r="P195" s="86">
        <v>0</v>
      </c>
      <c r="U195" s="86">
        <v>0</v>
      </c>
      <c r="V195" s="86">
        <v>0</v>
      </c>
      <c r="Z195" s="86">
        <v>0</v>
      </c>
      <c r="AA195" s="86">
        <v>0</v>
      </c>
      <c r="AB195" s="86">
        <v>0</v>
      </c>
      <c r="AC195" s="86">
        <v>0</v>
      </c>
      <c r="AD195" s="86">
        <v>0</v>
      </c>
      <c r="AX195" s="86">
        <v>0</v>
      </c>
      <c r="BP195" s="86">
        <v>0</v>
      </c>
      <c r="BQ195" s="86">
        <v>0</v>
      </c>
      <c r="BV195" s="86">
        <v>0</v>
      </c>
      <c r="BW195" s="86">
        <v>0</v>
      </c>
      <c r="BX195" s="86">
        <v>0</v>
      </c>
      <c r="BY195" s="86">
        <v>0</v>
      </c>
      <c r="BZ195" s="86">
        <v>0</v>
      </c>
      <c r="CA195" s="86">
        <v>0</v>
      </c>
      <c r="CB195" s="86">
        <v>0</v>
      </c>
      <c r="CC195" s="86">
        <v>0</v>
      </c>
      <c r="CD195" s="86">
        <v>0</v>
      </c>
      <c r="CE195" s="86">
        <v>0</v>
      </c>
      <c r="CF195" s="86">
        <v>0</v>
      </c>
      <c r="CG195" s="86">
        <v>0</v>
      </c>
    </row>
    <row r="196" spans="1:107" x14ac:dyDescent="0.2">
      <c r="A196" s="1">
        <f t="shared" si="2"/>
        <v>195</v>
      </c>
      <c r="B196" t="s">
        <v>3495</v>
      </c>
      <c r="C196" s="1">
        <v>0</v>
      </c>
      <c r="E196" s="86">
        <v>0</v>
      </c>
      <c r="F196" s="86">
        <v>0</v>
      </c>
      <c r="G196" s="86">
        <v>0</v>
      </c>
      <c r="H196" s="86">
        <v>0</v>
      </c>
      <c r="I196" s="86">
        <v>0</v>
      </c>
      <c r="J196" s="86">
        <v>0</v>
      </c>
      <c r="K196" s="86">
        <v>0</v>
      </c>
      <c r="L196" s="86">
        <v>0</v>
      </c>
      <c r="M196" s="86">
        <v>0</v>
      </c>
      <c r="N196" s="86">
        <v>0</v>
      </c>
      <c r="O196" s="86">
        <v>0</v>
      </c>
      <c r="P196" s="86">
        <v>0</v>
      </c>
      <c r="U196" s="86">
        <v>0</v>
      </c>
      <c r="V196" s="86">
        <v>0</v>
      </c>
      <c r="Z196" s="86">
        <v>0</v>
      </c>
      <c r="AA196" s="86">
        <v>0</v>
      </c>
      <c r="AB196" s="86">
        <v>0</v>
      </c>
      <c r="AC196" s="86">
        <v>0</v>
      </c>
      <c r="AD196" s="86">
        <v>0</v>
      </c>
      <c r="AX196" s="86">
        <v>0</v>
      </c>
      <c r="BP196" s="86">
        <v>0</v>
      </c>
      <c r="BQ196" s="86">
        <v>0</v>
      </c>
      <c r="BV196" s="86">
        <v>0</v>
      </c>
      <c r="BW196" s="86">
        <v>0</v>
      </c>
      <c r="BX196" s="86">
        <v>0</v>
      </c>
      <c r="BY196" s="86">
        <v>0</v>
      </c>
      <c r="BZ196" s="86">
        <v>0</v>
      </c>
      <c r="CA196" s="86">
        <v>0</v>
      </c>
      <c r="CB196" s="86">
        <v>0</v>
      </c>
      <c r="CC196" s="86">
        <v>0</v>
      </c>
      <c r="CD196" s="86">
        <v>0</v>
      </c>
      <c r="CE196" s="86">
        <v>0</v>
      </c>
      <c r="CF196" s="86">
        <v>0</v>
      </c>
      <c r="CG196" s="86">
        <v>0</v>
      </c>
    </row>
    <row r="197" spans="1:107" x14ac:dyDescent="0.2">
      <c r="A197" s="1">
        <f t="shared" si="2"/>
        <v>196</v>
      </c>
      <c r="B197" t="s">
        <v>3495</v>
      </c>
      <c r="C197" s="1">
        <v>0</v>
      </c>
      <c r="E197" s="86">
        <v>0</v>
      </c>
      <c r="F197" s="86">
        <v>0</v>
      </c>
      <c r="G197" s="86">
        <v>0</v>
      </c>
      <c r="H197" s="86">
        <v>0</v>
      </c>
      <c r="I197" s="86">
        <v>0</v>
      </c>
      <c r="J197" s="86">
        <v>0</v>
      </c>
      <c r="K197" s="86">
        <v>0</v>
      </c>
      <c r="L197" s="86">
        <v>0</v>
      </c>
      <c r="M197" s="86">
        <v>0</v>
      </c>
      <c r="N197" s="86">
        <v>0</v>
      </c>
      <c r="O197" s="86">
        <v>0</v>
      </c>
      <c r="P197" s="86">
        <v>0</v>
      </c>
      <c r="U197" s="86">
        <v>0</v>
      </c>
      <c r="V197" s="86">
        <v>0</v>
      </c>
      <c r="Z197" s="86">
        <v>0</v>
      </c>
      <c r="AA197" s="86">
        <v>0</v>
      </c>
      <c r="AB197" s="86">
        <v>0</v>
      </c>
      <c r="AC197" s="86">
        <v>0</v>
      </c>
      <c r="AD197" s="86">
        <v>0</v>
      </c>
      <c r="AX197" s="86">
        <v>0</v>
      </c>
      <c r="BP197" s="86">
        <v>0</v>
      </c>
      <c r="BQ197" s="86">
        <v>0</v>
      </c>
      <c r="BV197" s="86">
        <v>0</v>
      </c>
      <c r="BW197" s="86">
        <v>0</v>
      </c>
      <c r="BX197" s="86">
        <v>0</v>
      </c>
      <c r="BY197" s="86">
        <v>0</v>
      </c>
      <c r="BZ197" s="86">
        <v>0</v>
      </c>
      <c r="CA197" s="86">
        <v>0</v>
      </c>
      <c r="CB197" s="86">
        <v>0</v>
      </c>
      <c r="CC197" s="86">
        <v>0</v>
      </c>
      <c r="CD197" s="86">
        <v>0</v>
      </c>
      <c r="CE197" s="86">
        <v>0</v>
      </c>
      <c r="CF197" s="86">
        <v>0</v>
      </c>
      <c r="CG197" s="86">
        <v>0</v>
      </c>
    </row>
    <row r="198" spans="1:107" x14ac:dyDescent="0.2">
      <c r="A198" s="1">
        <f t="shared" si="2"/>
        <v>197</v>
      </c>
      <c r="B198" t="s">
        <v>3495</v>
      </c>
      <c r="C198" s="1">
        <v>0</v>
      </c>
      <c r="E198" s="86">
        <v>0</v>
      </c>
      <c r="F198" s="86">
        <v>0</v>
      </c>
      <c r="G198" s="86">
        <v>0</v>
      </c>
      <c r="H198" s="86">
        <v>0</v>
      </c>
      <c r="I198" s="86">
        <v>0</v>
      </c>
      <c r="J198" s="86">
        <v>0</v>
      </c>
      <c r="K198" s="86">
        <v>0</v>
      </c>
      <c r="L198" s="86">
        <v>0</v>
      </c>
      <c r="M198" s="86">
        <v>0</v>
      </c>
      <c r="N198" s="86">
        <v>0</v>
      </c>
      <c r="O198" s="86">
        <v>0</v>
      </c>
      <c r="P198" s="86">
        <v>0</v>
      </c>
      <c r="U198" s="86">
        <v>0</v>
      </c>
      <c r="V198" s="86">
        <v>0</v>
      </c>
      <c r="Z198" s="86">
        <v>0</v>
      </c>
      <c r="AA198" s="86">
        <v>0</v>
      </c>
      <c r="AB198" s="86">
        <v>0</v>
      </c>
      <c r="AC198" s="86">
        <v>0</v>
      </c>
      <c r="AD198" s="86">
        <v>0</v>
      </c>
      <c r="AX198" s="86">
        <v>0</v>
      </c>
      <c r="BP198" s="86">
        <v>0</v>
      </c>
      <c r="BQ198" s="86">
        <v>0</v>
      </c>
      <c r="BV198" s="86">
        <v>0</v>
      </c>
      <c r="BW198" s="86">
        <v>0</v>
      </c>
      <c r="BX198" s="86">
        <v>0</v>
      </c>
      <c r="BY198" s="86">
        <v>0</v>
      </c>
      <c r="BZ198" s="86">
        <v>0</v>
      </c>
      <c r="CA198" s="86">
        <v>0</v>
      </c>
      <c r="CB198" s="86">
        <v>0</v>
      </c>
      <c r="CC198" s="86">
        <v>0</v>
      </c>
      <c r="CD198" s="86">
        <v>0</v>
      </c>
      <c r="CE198" s="86">
        <v>0</v>
      </c>
      <c r="CF198" s="86">
        <v>0</v>
      </c>
      <c r="CG198" s="86">
        <v>0</v>
      </c>
    </row>
    <row r="199" spans="1:107" x14ac:dyDescent="0.2">
      <c r="A199" s="1">
        <f t="shared" si="2"/>
        <v>198</v>
      </c>
      <c r="B199" t="s">
        <v>3495</v>
      </c>
      <c r="C199" s="1">
        <v>0</v>
      </c>
      <c r="E199" s="86">
        <v>0</v>
      </c>
      <c r="F199" s="86">
        <v>0</v>
      </c>
      <c r="G199" s="86">
        <v>0</v>
      </c>
      <c r="H199" s="86">
        <v>0</v>
      </c>
      <c r="I199" s="86">
        <v>0</v>
      </c>
      <c r="J199" s="86">
        <v>0</v>
      </c>
      <c r="K199" s="86">
        <v>0</v>
      </c>
      <c r="L199" s="86">
        <v>0</v>
      </c>
      <c r="M199" s="86">
        <v>0</v>
      </c>
      <c r="N199" s="86">
        <v>0</v>
      </c>
      <c r="O199" s="86">
        <v>0</v>
      </c>
      <c r="P199" s="86">
        <v>0</v>
      </c>
      <c r="U199" s="86">
        <v>0</v>
      </c>
      <c r="V199" s="86">
        <v>0</v>
      </c>
      <c r="Z199" s="86">
        <v>0</v>
      </c>
      <c r="AA199" s="86">
        <v>0</v>
      </c>
      <c r="AB199" s="86">
        <v>0</v>
      </c>
      <c r="AC199" s="86">
        <v>0</v>
      </c>
      <c r="AD199" s="86">
        <v>0</v>
      </c>
      <c r="AX199" s="86">
        <v>0</v>
      </c>
      <c r="BP199" s="86">
        <v>0</v>
      </c>
      <c r="BQ199" s="86">
        <v>0</v>
      </c>
      <c r="BV199" s="86">
        <v>0</v>
      </c>
      <c r="BW199" s="86">
        <v>0</v>
      </c>
      <c r="BX199" s="86">
        <v>0</v>
      </c>
      <c r="BY199" s="86">
        <v>0</v>
      </c>
      <c r="BZ199" s="86">
        <v>0</v>
      </c>
      <c r="CA199" s="86">
        <v>0</v>
      </c>
      <c r="CB199" s="86">
        <v>0</v>
      </c>
      <c r="CC199" s="86">
        <v>0</v>
      </c>
      <c r="CD199" s="86">
        <v>0</v>
      </c>
      <c r="CE199" s="86">
        <v>0</v>
      </c>
      <c r="CF199" s="86">
        <v>0</v>
      </c>
      <c r="CG199" s="86">
        <v>0</v>
      </c>
    </row>
    <row r="200" spans="1:107" x14ac:dyDescent="0.2">
      <c r="A200" s="1">
        <f t="shared" ref="A200:A229" si="3">A199+1</f>
        <v>199</v>
      </c>
      <c r="B200" t="s">
        <v>3495</v>
      </c>
      <c r="C200" s="1">
        <v>0</v>
      </c>
      <c r="E200" s="86">
        <v>0</v>
      </c>
      <c r="F200" s="86">
        <v>0</v>
      </c>
      <c r="G200" s="86">
        <v>0</v>
      </c>
      <c r="H200" s="86">
        <v>0</v>
      </c>
      <c r="I200" s="86">
        <v>0</v>
      </c>
      <c r="J200" s="86">
        <v>0</v>
      </c>
      <c r="K200" s="86">
        <v>0</v>
      </c>
      <c r="L200" s="86">
        <v>0</v>
      </c>
      <c r="M200" s="86">
        <v>0</v>
      </c>
      <c r="N200" s="86">
        <v>0</v>
      </c>
      <c r="O200" s="86">
        <v>0</v>
      </c>
      <c r="P200" s="86">
        <v>0</v>
      </c>
      <c r="U200" s="86">
        <v>0</v>
      </c>
      <c r="V200" s="86">
        <v>0</v>
      </c>
      <c r="Z200" s="86">
        <v>0</v>
      </c>
      <c r="AA200" s="86">
        <v>0</v>
      </c>
      <c r="AB200" s="86">
        <v>0</v>
      </c>
      <c r="AC200" s="86">
        <v>0</v>
      </c>
      <c r="AD200" s="86">
        <v>0</v>
      </c>
      <c r="AX200" s="86">
        <v>0</v>
      </c>
      <c r="BP200" s="86">
        <v>0</v>
      </c>
      <c r="BQ200" s="86">
        <v>0</v>
      </c>
      <c r="BV200" s="86">
        <v>0</v>
      </c>
      <c r="BW200" s="86">
        <v>0</v>
      </c>
      <c r="BX200" s="86">
        <v>0</v>
      </c>
      <c r="BY200" s="86">
        <v>0</v>
      </c>
      <c r="BZ200" s="86">
        <v>0</v>
      </c>
      <c r="CA200" s="86">
        <v>0</v>
      </c>
      <c r="CB200" s="86">
        <v>0</v>
      </c>
      <c r="CC200" s="86">
        <v>0</v>
      </c>
      <c r="CD200" s="86">
        <v>0</v>
      </c>
      <c r="CE200" s="86">
        <v>0</v>
      </c>
      <c r="CF200" s="86">
        <v>0</v>
      </c>
      <c r="CG200" s="86">
        <v>0</v>
      </c>
    </row>
    <row r="201" spans="1:107" x14ac:dyDescent="0.2">
      <c r="A201" s="1">
        <f t="shared" si="3"/>
        <v>200</v>
      </c>
      <c r="B201" t="s">
        <v>3495</v>
      </c>
      <c r="C201" s="1">
        <v>0</v>
      </c>
      <c r="E201" s="86">
        <v>0</v>
      </c>
      <c r="F201" s="86">
        <v>0</v>
      </c>
      <c r="G201" s="86">
        <v>0</v>
      </c>
      <c r="H201" s="86">
        <v>0</v>
      </c>
      <c r="I201" s="86">
        <v>0</v>
      </c>
      <c r="J201" s="86">
        <v>0</v>
      </c>
      <c r="K201" s="86">
        <v>0</v>
      </c>
      <c r="L201" s="86">
        <v>0</v>
      </c>
      <c r="M201" s="86">
        <v>0</v>
      </c>
      <c r="N201" s="86">
        <v>0</v>
      </c>
      <c r="O201" s="86">
        <v>0</v>
      </c>
      <c r="P201" s="86">
        <v>0</v>
      </c>
      <c r="U201" s="86">
        <v>0</v>
      </c>
      <c r="V201" s="86">
        <v>0</v>
      </c>
      <c r="Z201" s="86">
        <v>0</v>
      </c>
      <c r="AA201" s="86">
        <v>0</v>
      </c>
      <c r="AB201" s="86">
        <v>0</v>
      </c>
      <c r="AC201" s="86">
        <v>0</v>
      </c>
      <c r="AD201" s="86">
        <v>0</v>
      </c>
      <c r="AX201" s="86">
        <v>0</v>
      </c>
      <c r="BP201" s="86">
        <v>0</v>
      </c>
      <c r="BQ201" s="86">
        <v>0</v>
      </c>
      <c r="BV201" s="86">
        <v>0</v>
      </c>
      <c r="BW201" s="86">
        <v>0</v>
      </c>
      <c r="BX201" s="86">
        <v>0</v>
      </c>
      <c r="BY201" s="86">
        <v>0</v>
      </c>
      <c r="BZ201" s="86">
        <v>0</v>
      </c>
      <c r="CA201" s="86">
        <v>0</v>
      </c>
      <c r="CB201" s="86">
        <v>0</v>
      </c>
      <c r="CC201" s="86">
        <v>0</v>
      </c>
      <c r="CD201" s="86">
        <v>0</v>
      </c>
      <c r="CE201" s="86">
        <v>0</v>
      </c>
      <c r="CF201" s="86">
        <v>0</v>
      </c>
      <c r="CG201" s="86">
        <v>0</v>
      </c>
    </row>
    <row r="202" spans="1:107" x14ac:dyDescent="0.2">
      <c r="A202" s="1">
        <f t="shared" si="3"/>
        <v>201</v>
      </c>
      <c r="B202" t="s">
        <v>3495</v>
      </c>
      <c r="C202" s="1">
        <v>0</v>
      </c>
      <c r="E202" s="86">
        <v>0</v>
      </c>
      <c r="F202" s="86">
        <v>0</v>
      </c>
      <c r="G202" s="86">
        <v>0</v>
      </c>
      <c r="H202" s="86">
        <v>0</v>
      </c>
      <c r="I202" s="86">
        <v>0</v>
      </c>
      <c r="J202" s="86">
        <v>0</v>
      </c>
      <c r="K202" s="86">
        <v>0</v>
      </c>
      <c r="L202" s="86">
        <v>0</v>
      </c>
      <c r="M202" s="86">
        <v>0</v>
      </c>
      <c r="N202" s="86">
        <v>0</v>
      </c>
      <c r="O202" s="86">
        <v>0</v>
      </c>
      <c r="P202" s="86">
        <v>0</v>
      </c>
      <c r="U202" s="86">
        <v>0</v>
      </c>
      <c r="V202" s="86">
        <v>0</v>
      </c>
      <c r="Z202" s="86">
        <v>0</v>
      </c>
      <c r="AA202" s="86">
        <v>0</v>
      </c>
      <c r="AB202" s="86">
        <v>0</v>
      </c>
      <c r="AC202" s="86">
        <v>0</v>
      </c>
      <c r="AD202" s="86">
        <v>0</v>
      </c>
      <c r="AX202" s="86">
        <v>0</v>
      </c>
      <c r="BP202" s="86">
        <v>0</v>
      </c>
      <c r="BQ202" s="86">
        <v>0</v>
      </c>
      <c r="BV202" s="86">
        <v>0</v>
      </c>
      <c r="BW202" s="86">
        <v>0</v>
      </c>
      <c r="BX202" s="86">
        <v>0</v>
      </c>
      <c r="BY202" s="86">
        <v>0</v>
      </c>
      <c r="BZ202" s="86">
        <v>0</v>
      </c>
      <c r="CA202" s="86">
        <v>0</v>
      </c>
      <c r="CB202" s="86">
        <v>0</v>
      </c>
      <c r="CC202" s="86">
        <v>0</v>
      </c>
      <c r="CD202" s="86">
        <v>0</v>
      </c>
      <c r="CE202" s="86">
        <v>0</v>
      </c>
      <c r="CF202" s="86">
        <v>0</v>
      </c>
      <c r="CG202" s="86">
        <v>0</v>
      </c>
    </row>
    <row r="203" spans="1:107" x14ac:dyDescent="0.2">
      <c r="A203" s="1">
        <f t="shared" si="3"/>
        <v>202</v>
      </c>
      <c r="B203" t="s">
        <v>3495</v>
      </c>
      <c r="C203" s="1">
        <v>0</v>
      </c>
      <c r="E203" s="86">
        <v>0</v>
      </c>
      <c r="F203" s="86">
        <v>0</v>
      </c>
      <c r="G203" s="86">
        <v>0</v>
      </c>
      <c r="H203" s="86">
        <v>0</v>
      </c>
      <c r="I203" s="86">
        <v>0</v>
      </c>
      <c r="J203" s="86">
        <v>0</v>
      </c>
      <c r="K203" s="86">
        <v>0</v>
      </c>
      <c r="L203" s="86">
        <v>0</v>
      </c>
      <c r="M203" s="86">
        <v>0</v>
      </c>
      <c r="N203" s="86">
        <v>0</v>
      </c>
      <c r="O203" s="86">
        <v>0</v>
      </c>
      <c r="P203" s="86">
        <v>0</v>
      </c>
      <c r="U203" s="86">
        <v>0</v>
      </c>
      <c r="V203" s="86">
        <v>0</v>
      </c>
      <c r="Z203" s="86">
        <v>0</v>
      </c>
      <c r="AA203" s="86">
        <v>0</v>
      </c>
      <c r="AB203" s="86">
        <v>0</v>
      </c>
      <c r="AC203" s="86">
        <v>0</v>
      </c>
      <c r="AD203" s="86">
        <v>0</v>
      </c>
      <c r="AX203" s="86">
        <v>0</v>
      </c>
      <c r="BP203" s="86">
        <v>0</v>
      </c>
      <c r="BQ203" s="86">
        <v>0</v>
      </c>
      <c r="BV203" s="86">
        <v>0</v>
      </c>
      <c r="BW203" s="86">
        <v>0</v>
      </c>
      <c r="BX203" s="86">
        <v>0</v>
      </c>
      <c r="BY203" s="86">
        <v>0</v>
      </c>
      <c r="BZ203" s="86">
        <v>0</v>
      </c>
      <c r="CA203" s="86">
        <v>0</v>
      </c>
      <c r="CB203" s="86">
        <v>0</v>
      </c>
      <c r="CC203" s="86">
        <v>0</v>
      </c>
      <c r="CD203" s="86">
        <v>0</v>
      </c>
      <c r="CE203" s="86">
        <v>0</v>
      </c>
      <c r="CF203" s="86">
        <v>0</v>
      </c>
      <c r="CG203" s="86">
        <v>0</v>
      </c>
    </row>
    <row r="204" spans="1:107" x14ac:dyDescent="0.2">
      <c r="A204" s="1">
        <f t="shared" si="3"/>
        <v>203</v>
      </c>
      <c r="B204" t="s">
        <v>4808</v>
      </c>
      <c r="C204" s="1">
        <v>0</v>
      </c>
      <c r="E204" s="1">
        <v>13</v>
      </c>
      <c r="F204" s="1">
        <v>9</v>
      </c>
      <c r="G204" s="1">
        <v>9</v>
      </c>
      <c r="H204" s="1">
        <v>4</v>
      </c>
      <c r="I204" s="1">
        <v>5</v>
      </c>
      <c r="J204" s="1">
        <v>7</v>
      </c>
      <c r="K204" s="1">
        <v>10</v>
      </c>
      <c r="L204" s="1">
        <v>9</v>
      </c>
      <c r="M204" s="1">
        <v>7</v>
      </c>
      <c r="N204" s="1">
        <v>8</v>
      </c>
      <c r="O204" s="1">
        <v>13</v>
      </c>
      <c r="P204" s="1">
        <v>14</v>
      </c>
      <c r="S204" s="1"/>
      <c r="T204" s="1"/>
      <c r="U204" s="1">
        <v>6</v>
      </c>
      <c r="V204" s="1">
        <v>6</v>
      </c>
      <c r="W204" s="1"/>
      <c r="Z204" s="1">
        <v>11</v>
      </c>
      <c r="AA204" s="1">
        <v>6</v>
      </c>
      <c r="AB204" s="1">
        <v>15</v>
      </c>
      <c r="AC204" s="1">
        <v>14</v>
      </c>
      <c r="AD204" s="1">
        <v>12</v>
      </c>
      <c r="AE204" s="1"/>
      <c r="AF204" s="1"/>
      <c r="AI204" s="1"/>
      <c r="AJ204" s="1"/>
      <c r="AK204" s="1"/>
      <c r="AL204" s="1"/>
      <c r="AM204" s="1"/>
      <c r="AN204" s="1"/>
      <c r="AO204" s="1"/>
      <c r="AQ204" s="1"/>
      <c r="AR204" s="1"/>
      <c r="AS204" s="1"/>
      <c r="AU204" s="1"/>
      <c r="AV204" s="1"/>
      <c r="AW204" s="1"/>
      <c r="AX204" s="1">
        <v>6</v>
      </c>
      <c r="AY204" s="1"/>
      <c r="AZ204" s="1"/>
      <c r="BA204" s="1">
        <v>9</v>
      </c>
      <c r="BB204" s="1"/>
      <c r="BC204" s="1"/>
      <c r="BD204" s="1">
        <v>15</v>
      </c>
      <c r="BE204" s="1"/>
      <c r="BF204" s="1"/>
      <c r="BG204" s="1"/>
      <c r="BH204" s="1"/>
      <c r="BJ204" s="1"/>
      <c r="BK204" s="1"/>
      <c r="BL204" s="1"/>
      <c r="BM204" s="1"/>
      <c r="BN204" s="1"/>
      <c r="BP204" s="1">
        <v>3</v>
      </c>
      <c r="BQ204" s="1">
        <v>5</v>
      </c>
      <c r="BR204" s="1"/>
      <c r="BS204" s="1"/>
      <c r="BT204" s="1"/>
      <c r="BU204" s="1"/>
      <c r="BV204" s="1">
        <v>9</v>
      </c>
      <c r="BW204" s="1">
        <v>6</v>
      </c>
      <c r="BX204" s="1">
        <v>13</v>
      </c>
      <c r="BY204" s="1">
        <v>5</v>
      </c>
      <c r="BZ204" s="1">
        <v>8</v>
      </c>
      <c r="CA204" s="1">
        <v>14</v>
      </c>
      <c r="CB204" s="1">
        <v>5</v>
      </c>
      <c r="CC204" s="1">
        <v>5</v>
      </c>
      <c r="CD204" s="1">
        <v>6</v>
      </c>
      <c r="CE204" s="1">
        <v>3</v>
      </c>
      <c r="CF204" s="1">
        <v>5</v>
      </c>
      <c r="CG204" s="1">
        <v>15</v>
      </c>
      <c r="CH204" s="1"/>
      <c r="CI204" s="1"/>
      <c r="CJ204" s="1"/>
      <c r="CK204" s="1"/>
      <c r="CL204" s="1"/>
      <c r="CM204" s="1"/>
      <c r="CN204" s="1"/>
      <c r="CO204" s="1"/>
      <c r="CP204" s="1"/>
      <c r="CQ204" s="1"/>
      <c r="CR204" s="1"/>
      <c r="CS204" s="1"/>
      <c r="CT204" s="1"/>
      <c r="CU204" s="1"/>
      <c r="CV204" s="1"/>
      <c r="CW204" s="1"/>
      <c r="CX204" s="1"/>
      <c r="CY204" s="1"/>
      <c r="CZ204" s="1"/>
      <c r="DA204" s="1"/>
      <c r="DB204" s="1"/>
      <c r="DC204" s="1"/>
    </row>
    <row r="205" spans="1:107" x14ac:dyDescent="0.2">
      <c r="A205" s="1">
        <f t="shared" si="3"/>
        <v>204</v>
      </c>
      <c r="B205" t="s">
        <v>4809</v>
      </c>
      <c r="C205" s="1">
        <v>0</v>
      </c>
      <c r="E205" s="1">
        <v>4</v>
      </c>
      <c r="F205" s="1">
        <v>4</v>
      </c>
      <c r="G205" s="1">
        <v>8</v>
      </c>
      <c r="H205" s="1">
        <v>10</v>
      </c>
      <c r="I205" s="1">
        <v>9</v>
      </c>
      <c r="J205" s="1">
        <v>5</v>
      </c>
      <c r="K205" s="1">
        <v>4</v>
      </c>
      <c r="L205" s="1">
        <v>7</v>
      </c>
      <c r="M205" s="1">
        <v>5</v>
      </c>
      <c r="N205" s="1">
        <v>11</v>
      </c>
      <c r="O205" s="1">
        <v>7</v>
      </c>
      <c r="P205" s="1">
        <v>7</v>
      </c>
      <c r="S205" s="1"/>
      <c r="T205" s="1"/>
      <c r="U205" s="1">
        <v>6</v>
      </c>
      <c r="V205" s="1">
        <v>12</v>
      </c>
      <c r="W205" s="1"/>
      <c r="Z205" s="1">
        <v>8</v>
      </c>
      <c r="AA205" s="1">
        <v>7</v>
      </c>
      <c r="AB205" s="1">
        <v>7</v>
      </c>
      <c r="AC205" s="1">
        <v>7</v>
      </c>
      <c r="AD205" s="1">
        <v>10</v>
      </c>
      <c r="AE205" s="1"/>
      <c r="AF205" s="1"/>
      <c r="AI205" s="1"/>
      <c r="AJ205" s="1"/>
      <c r="AK205" s="1"/>
      <c r="AL205" s="1"/>
      <c r="AM205" s="1">
        <v>19</v>
      </c>
      <c r="AN205" s="1"/>
      <c r="AO205" s="1"/>
      <c r="AQ205" s="1"/>
      <c r="AR205" s="1"/>
      <c r="AS205" s="1"/>
      <c r="AU205" s="1"/>
      <c r="AV205" s="1"/>
      <c r="AW205" s="1"/>
      <c r="AX205" s="1">
        <v>6</v>
      </c>
      <c r="AY205" s="1"/>
      <c r="AZ205" s="1"/>
      <c r="BA205" s="1"/>
      <c r="BB205" s="1"/>
      <c r="BC205" s="1"/>
      <c r="BD205" s="1"/>
      <c r="BE205" s="1"/>
      <c r="BF205" s="1"/>
      <c r="BG205" s="1"/>
      <c r="BH205" s="1"/>
      <c r="BJ205" s="1"/>
      <c r="BK205" s="1"/>
      <c r="BL205" s="1"/>
      <c r="BM205" s="1"/>
      <c r="BN205" s="1"/>
      <c r="BP205" s="1">
        <v>5</v>
      </c>
      <c r="BQ205" s="1">
        <v>2</v>
      </c>
      <c r="BR205" s="1"/>
      <c r="BS205" s="1"/>
      <c r="BT205" s="1"/>
      <c r="BU205" s="1"/>
      <c r="BV205" s="1">
        <v>3</v>
      </c>
      <c r="BW205" s="1">
        <v>5</v>
      </c>
      <c r="BX205" s="1">
        <v>8</v>
      </c>
      <c r="BY205" s="1">
        <v>5</v>
      </c>
      <c r="BZ205" s="1">
        <v>5</v>
      </c>
      <c r="CA205" s="1">
        <v>9</v>
      </c>
      <c r="CB205" s="1">
        <v>4</v>
      </c>
      <c r="CC205" s="1">
        <v>4</v>
      </c>
      <c r="CD205" s="1">
        <v>14</v>
      </c>
      <c r="CE205" s="1">
        <v>5</v>
      </c>
      <c r="CF205" s="1">
        <v>5</v>
      </c>
      <c r="CG205" s="1">
        <v>9</v>
      </c>
      <c r="CH205" s="1"/>
      <c r="CI205" s="1"/>
      <c r="CJ205" s="1"/>
      <c r="CK205" s="1"/>
      <c r="CL205" s="1"/>
      <c r="CM205" s="1"/>
      <c r="CN205" s="1"/>
      <c r="CO205" s="1"/>
      <c r="CP205" s="1"/>
      <c r="CQ205" s="1"/>
      <c r="CR205" s="1"/>
      <c r="CS205" s="1"/>
      <c r="CT205" s="1"/>
      <c r="CU205" s="1"/>
      <c r="CV205" s="1"/>
      <c r="CW205" s="1"/>
      <c r="CX205" s="1"/>
      <c r="CY205" s="1"/>
      <c r="CZ205" s="1"/>
      <c r="DA205" s="1"/>
      <c r="DB205" s="1"/>
      <c r="DC205" s="1"/>
    </row>
    <row r="206" spans="1:107" x14ac:dyDescent="0.2">
      <c r="A206" s="1">
        <f t="shared" si="3"/>
        <v>205</v>
      </c>
      <c r="B206" t="s">
        <v>4810</v>
      </c>
      <c r="C206" s="1">
        <v>0</v>
      </c>
      <c r="E206" s="1">
        <v>5</v>
      </c>
      <c r="F206" s="1">
        <v>18</v>
      </c>
      <c r="G206" s="1">
        <v>5</v>
      </c>
      <c r="H206" s="1">
        <v>5</v>
      </c>
      <c r="I206" s="1">
        <v>6</v>
      </c>
      <c r="J206" s="1">
        <v>14</v>
      </c>
      <c r="K206" s="1">
        <v>7</v>
      </c>
      <c r="L206" s="1">
        <v>5</v>
      </c>
      <c r="M206" s="1">
        <v>16</v>
      </c>
      <c r="N206" s="1">
        <v>5</v>
      </c>
      <c r="O206" s="1">
        <v>7</v>
      </c>
      <c r="P206" s="1">
        <v>6</v>
      </c>
      <c r="S206" s="1"/>
      <c r="T206" s="1"/>
      <c r="U206" s="1">
        <v>18</v>
      </c>
      <c r="V206" s="1">
        <v>6</v>
      </c>
      <c r="W206" s="1"/>
      <c r="Z206" s="1">
        <v>15</v>
      </c>
      <c r="AA206" s="1">
        <v>6</v>
      </c>
      <c r="AB206" s="1">
        <v>15</v>
      </c>
      <c r="AC206" s="1">
        <v>14</v>
      </c>
      <c r="AD206" s="1">
        <v>12</v>
      </c>
      <c r="AE206" s="1"/>
      <c r="AF206" s="1"/>
      <c r="AI206" s="1"/>
      <c r="AJ206" s="1"/>
      <c r="AK206" s="1"/>
      <c r="AL206" s="1"/>
      <c r="AM206" s="1"/>
      <c r="AN206" s="1"/>
      <c r="AO206" s="1"/>
      <c r="AQ206" s="1"/>
      <c r="AR206" s="1"/>
      <c r="AS206" s="1"/>
      <c r="AU206" s="1"/>
      <c r="AV206" s="1"/>
      <c r="AW206" s="1"/>
      <c r="AX206" s="1">
        <v>6</v>
      </c>
      <c r="AY206" s="1"/>
      <c r="AZ206" s="1">
        <v>4</v>
      </c>
      <c r="BA206" s="1"/>
      <c r="BB206" s="1"/>
      <c r="BC206" s="1">
        <v>6</v>
      </c>
      <c r="BD206" s="1"/>
      <c r="BE206" s="1">
        <v>8</v>
      </c>
      <c r="BF206" s="1">
        <v>11</v>
      </c>
      <c r="BG206" s="1"/>
      <c r="BH206" s="1"/>
      <c r="BJ206" s="1"/>
      <c r="BK206" s="1"/>
      <c r="BL206" s="1"/>
      <c r="BM206" s="1"/>
      <c r="BN206" s="1"/>
      <c r="BP206" s="1">
        <v>3</v>
      </c>
      <c r="BQ206" s="1">
        <v>5</v>
      </c>
      <c r="BR206" s="1"/>
      <c r="BS206" s="1"/>
      <c r="BT206" s="1"/>
      <c r="BU206" s="1"/>
      <c r="BV206" s="1">
        <v>9</v>
      </c>
      <c r="BW206" s="1">
        <v>6</v>
      </c>
      <c r="BX206" s="1">
        <v>13</v>
      </c>
      <c r="BY206" s="1">
        <v>5</v>
      </c>
      <c r="BZ206" s="1">
        <v>8</v>
      </c>
      <c r="CA206" s="1">
        <v>14</v>
      </c>
      <c r="CB206" s="1">
        <v>5</v>
      </c>
      <c r="CC206" s="1">
        <v>18</v>
      </c>
      <c r="CD206" s="1">
        <v>6</v>
      </c>
      <c r="CE206" s="1">
        <v>4</v>
      </c>
      <c r="CF206" s="1">
        <v>5</v>
      </c>
      <c r="CG206" s="1">
        <v>15</v>
      </c>
      <c r="CH206" s="1"/>
      <c r="CI206" s="1"/>
      <c r="CJ206" s="1"/>
      <c r="CK206" s="1"/>
      <c r="CL206" s="1"/>
      <c r="CM206" s="1"/>
      <c r="CN206" s="1"/>
      <c r="CO206" s="1"/>
      <c r="CP206" s="1"/>
      <c r="CQ206" s="1"/>
      <c r="CR206" s="1"/>
      <c r="CS206" s="1"/>
      <c r="CT206" s="1"/>
      <c r="CU206" s="1"/>
      <c r="CV206" s="1"/>
      <c r="CW206" s="1"/>
      <c r="CX206" s="1"/>
      <c r="CY206" s="1"/>
      <c r="CZ206" s="1"/>
      <c r="DA206" s="1"/>
      <c r="DB206" s="1"/>
      <c r="DC206" s="1"/>
    </row>
    <row r="207" spans="1:107" x14ac:dyDescent="0.2">
      <c r="A207" s="1">
        <f t="shared" si="3"/>
        <v>206</v>
      </c>
      <c r="B207" t="s">
        <v>4811</v>
      </c>
      <c r="C207" s="1">
        <v>0</v>
      </c>
      <c r="E207" s="1">
        <v>10</v>
      </c>
      <c r="F207" s="1">
        <v>5</v>
      </c>
      <c r="G207" s="1">
        <v>6</v>
      </c>
      <c r="H207" s="1">
        <v>8</v>
      </c>
      <c r="I207" s="1">
        <v>7</v>
      </c>
      <c r="J207" s="1">
        <v>6</v>
      </c>
      <c r="K207" s="1">
        <v>4</v>
      </c>
      <c r="L207" s="1">
        <v>5</v>
      </c>
      <c r="M207" s="1">
        <v>11</v>
      </c>
      <c r="N207" s="1">
        <v>12</v>
      </c>
      <c r="O207" s="1">
        <v>5</v>
      </c>
      <c r="P207" s="1">
        <v>6</v>
      </c>
      <c r="S207" s="1"/>
      <c r="T207" s="1"/>
      <c r="U207" s="1">
        <v>6</v>
      </c>
      <c r="V207" s="1">
        <v>7</v>
      </c>
      <c r="W207" s="1"/>
      <c r="Z207" s="1">
        <v>7</v>
      </c>
      <c r="AA207" s="1">
        <v>7</v>
      </c>
      <c r="AB207" s="1">
        <v>8</v>
      </c>
      <c r="AC207" s="1">
        <v>8</v>
      </c>
      <c r="AD207" s="1">
        <v>8</v>
      </c>
      <c r="AE207" s="1"/>
      <c r="AF207" s="1"/>
      <c r="AI207" s="1"/>
      <c r="AJ207" s="1"/>
      <c r="AK207" s="1"/>
      <c r="AL207" s="1"/>
      <c r="AM207" s="1"/>
      <c r="AN207" s="1"/>
      <c r="AO207" s="1"/>
      <c r="AQ207" s="1"/>
      <c r="AR207" s="1"/>
      <c r="AS207" s="1"/>
      <c r="AU207" s="1">
        <v>8</v>
      </c>
      <c r="AV207" s="1">
        <v>9</v>
      </c>
      <c r="AW207" s="1">
        <v>12</v>
      </c>
      <c r="AX207" s="1">
        <v>11</v>
      </c>
      <c r="AY207" s="1"/>
      <c r="AZ207" s="1"/>
      <c r="BA207" s="1"/>
      <c r="BB207" s="1"/>
      <c r="BC207" s="1"/>
      <c r="BD207" s="1"/>
      <c r="BE207" s="1"/>
      <c r="BF207" s="1"/>
      <c r="BG207" s="1"/>
      <c r="BH207" s="1"/>
      <c r="BJ207" s="1"/>
      <c r="BK207" s="1"/>
      <c r="BL207" s="1"/>
      <c r="BM207" s="1"/>
      <c r="BN207" s="1"/>
      <c r="BP207" s="1">
        <v>4</v>
      </c>
      <c r="BQ207" s="1">
        <v>3</v>
      </c>
      <c r="BR207" s="1"/>
      <c r="BS207" s="1"/>
      <c r="BT207" s="1"/>
      <c r="BU207" s="1"/>
      <c r="BV207" s="1">
        <v>3</v>
      </c>
      <c r="BW207" s="1">
        <v>5</v>
      </c>
      <c r="BX207" s="1">
        <v>10</v>
      </c>
      <c r="BY207" s="1">
        <v>11</v>
      </c>
      <c r="BZ207" s="1">
        <v>6</v>
      </c>
      <c r="CA207" s="1">
        <v>8</v>
      </c>
      <c r="CB207" s="1">
        <v>5</v>
      </c>
      <c r="CC207" s="1">
        <v>4</v>
      </c>
      <c r="CD207" s="1">
        <v>12</v>
      </c>
      <c r="CE207" s="1">
        <v>2</v>
      </c>
      <c r="CF207" s="1">
        <v>5</v>
      </c>
      <c r="CG207" s="1">
        <v>7</v>
      </c>
      <c r="CH207" s="1"/>
      <c r="CI207" s="1"/>
      <c r="CJ207" s="1"/>
      <c r="CK207" s="1"/>
      <c r="CL207" s="1"/>
      <c r="CM207" s="1"/>
      <c r="CN207" s="1"/>
      <c r="CO207" s="1"/>
      <c r="CP207" s="1"/>
      <c r="CQ207" s="1"/>
      <c r="CR207" s="1"/>
      <c r="CS207" s="1"/>
      <c r="CT207" s="1"/>
      <c r="CU207" s="1"/>
      <c r="CV207" s="1"/>
      <c r="CW207" s="1"/>
      <c r="CX207" s="1"/>
      <c r="CY207" s="1"/>
      <c r="CZ207" s="1"/>
      <c r="DA207" s="1"/>
      <c r="DB207" s="1"/>
      <c r="DC207" s="1"/>
    </row>
    <row r="208" spans="1:107" x14ac:dyDescent="0.2">
      <c r="A208" s="1">
        <f t="shared" si="3"/>
        <v>207</v>
      </c>
      <c r="B208" t="s">
        <v>4812</v>
      </c>
      <c r="C208" s="1">
        <v>0</v>
      </c>
      <c r="E208" s="1">
        <v>5</v>
      </c>
      <c r="F208" s="1">
        <v>8</v>
      </c>
      <c r="G208" s="1">
        <v>5</v>
      </c>
      <c r="H208" s="1">
        <v>5</v>
      </c>
      <c r="I208" s="1">
        <v>6</v>
      </c>
      <c r="J208" s="1">
        <v>9</v>
      </c>
      <c r="K208" s="1">
        <v>7</v>
      </c>
      <c r="L208" s="1">
        <v>5</v>
      </c>
      <c r="M208" s="1">
        <v>6</v>
      </c>
      <c r="N208" s="1">
        <v>5</v>
      </c>
      <c r="O208" s="1">
        <v>7</v>
      </c>
      <c r="P208" s="1">
        <v>6</v>
      </c>
      <c r="S208" s="1"/>
      <c r="T208" s="1"/>
      <c r="U208" s="1">
        <v>13</v>
      </c>
      <c r="V208" s="1">
        <v>4</v>
      </c>
      <c r="W208" s="1"/>
      <c r="Z208" s="1">
        <v>10</v>
      </c>
      <c r="AA208" s="1">
        <v>9</v>
      </c>
      <c r="AB208" s="1">
        <v>6</v>
      </c>
      <c r="AC208" s="1">
        <v>8</v>
      </c>
      <c r="AD208" s="1">
        <v>8</v>
      </c>
      <c r="AE208" s="1"/>
      <c r="AF208" s="1"/>
      <c r="AI208" s="1"/>
      <c r="AJ208" s="1"/>
      <c r="AK208" s="1"/>
      <c r="AL208" s="1"/>
      <c r="AM208" s="1"/>
      <c r="AN208" s="1"/>
      <c r="AO208" s="1"/>
      <c r="AQ208" s="1"/>
      <c r="AR208" s="1"/>
      <c r="AS208" s="1"/>
      <c r="AU208" s="1"/>
      <c r="AV208" s="1"/>
      <c r="AW208" s="1"/>
      <c r="AX208" s="1">
        <v>4</v>
      </c>
      <c r="AY208" s="1"/>
      <c r="AZ208" s="1"/>
      <c r="BA208" s="1"/>
      <c r="BB208" s="1"/>
      <c r="BC208" s="1"/>
      <c r="BD208" s="1"/>
      <c r="BE208" s="1"/>
      <c r="BF208" s="1"/>
      <c r="BG208" s="1"/>
      <c r="BH208" s="1"/>
      <c r="BJ208" s="1"/>
      <c r="BK208" s="1"/>
      <c r="BL208" s="1"/>
      <c r="BM208" s="1"/>
      <c r="BN208" s="1"/>
      <c r="BP208" s="1">
        <v>2</v>
      </c>
      <c r="BQ208" s="1">
        <v>3</v>
      </c>
      <c r="BR208" s="1"/>
      <c r="BS208" s="1"/>
      <c r="BT208" s="1"/>
      <c r="BU208" s="1"/>
      <c r="BV208" s="1">
        <v>3</v>
      </c>
      <c r="BW208" s="1">
        <v>6</v>
      </c>
      <c r="BX208" s="1">
        <v>4</v>
      </c>
      <c r="BY208" s="1">
        <v>2</v>
      </c>
      <c r="BZ208" s="1">
        <v>14</v>
      </c>
      <c r="CA208" s="1">
        <v>6</v>
      </c>
      <c r="CB208" s="1">
        <v>9</v>
      </c>
      <c r="CC208" s="1">
        <v>13</v>
      </c>
      <c r="CD208" s="1">
        <v>3</v>
      </c>
      <c r="CE208" s="1">
        <v>4</v>
      </c>
      <c r="CF208" s="1">
        <v>7</v>
      </c>
      <c r="CG208" s="1">
        <v>6</v>
      </c>
      <c r="CH208" s="1"/>
      <c r="CI208" s="1"/>
      <c r="CJ208" s="1"/>
      <c r="CK208" s="1"/>
      <c r="CL208" s="1"/>
      <c r="CM208" s="1"/>
      <c r="CN208" s="1"/>
      <c r="CO208" s="1"/>
      <c r="CP208" s="1"/>
      <c r="CQ208" s="1"/>
      <c r="CR208" s="1"/>
      <c r="CS208" s="1"/>
      <c r="CT208" s="1"/>
      <c r="CU208" s="1"/>
      <c r="CV208" s="1"/>
      <c r="CW208" s="1"/>
      <c r="CX208" s="1"/>
      <c r="CY208" s="1"/>
      <c r="CZ208" s="1"/>
      <c r="DA208" s="1"/>
      <c r="DB208" s="1"/>
      <c r="DC208" s="1"/>
    </row>
    <row r="209" spans="1:107" x14ac:dyDescent="0.2">
      <c r="A209" s="1">
        <f t="shared" si="3"/>
        <v>208</v>
      </c>
      <c r="B209" t="s">
        <v>13</v>
      </c>
      <c r="C209" s="1">
        <v>0</v>
      </c>
      <c r="E209" s="1">
        <v>13</v>
      </c>
      <c r="F209" s="1">
        <v>14</v>
      </c>
      <c r="G209" s="1">
        <v>14</v>
      </c>
      <c r="H209" s="1">
        <v>4</v>
      </c>
      <c r="I209" s="1">
        <v>5</v>
      </c>
      <c r="J209" s="1">
        <v>12</v>
      </c>
      <c r="K209" s="1">
        <v>10</v>
      </c>
      <c r="L209" s="1">
        <v>14</v>
      </c>
      <c r="M209" s="1">
        <v>12</v>
      </c>
      <c r="N209" s="1">
        <v>13</v>
      </c>
      <c r="O209" s="1">
        <v>13</v>
      </c>
      <c r="P209" s="1">
        <v>14</v>
      </c>
      <c r="S209" s="1"/>
      <c r="T209" s="1"/>
      <c r="U209" s="1">
        <v>11</v>
      </c>
      <c r="V209" s="1">
        <v>11</v>
      </c>
      <c r="W209" s="1"/>
      <c r="Z209" s="1">
        <v>16</v>
      </c>
      <c r="AA209" s="1">
        <v>6</v>
      </c>
      <c r="AB209" s="1">
        <v>15</v>
      </c>
      <c r="AC209" s="1">
        <v>14</v>
      </c>
      <c r="AD209" s="1">
        <v>12</v>
      </c>
      <c r="AE209" s="1"/>
      <c r="AF209" s="1"/>
      <c r="AI209" s="1"/>
      <c r="AJ209" s="1"/>
      <c r="AK209" s="1">
        <v>8</v>
      </c>
      <c r="AL209" s="1"/>
      <c r="AM209" s="1">
        <v>8</v>
      </c>
      <c r="AN209" s="1"/>
      <c r="AO209" s="1">
        <v>11</v>
      </c>
      <c r="AQ209" s="1"/>
      <c r="AR209" s="1"/>
      <c r="AS209" s="1"/>
      <c r="AU209" s="1"/>
      <c r="AV209" s="1"/>
      <c r="AW209" s="1"/>
      <c r="AX209" s="1">
        <v>6</v>
      </c>
      <c r="AY209" s="1"/>
      <c r="AZ209" s="1"/>
      <c r="BA209" s="1"/>
      <c r="BB209" s="1"/>
      <c r="BC209" s="1"/>
      <c r="BD209" s="1">
        <v>13</v>
      </c>
      <c r="BE209" s="1"/>
      <c r="BF209" s="1">
        <v>16</v>
      </c>
      <c r="BG209" s="1"/>
      <c r="BH209" s="1"/>
      <c r="BJ209" s="1"/>
      <c r="BK209" s="1"/>
      <c r="BL209" s="1"/>
      <c r="BM209" s="1"/>
      <c r="BN209" s="1"/>
      <c r="BP209" s="1">
        <v>8</v>
      </c>
      <c r="BQ209" s="1">
        <v>10</v>
      </c>
      <c r="BR209" s="1"/>
      <c r="BS209" s="1"/>
      <c r="BT209" s="1"/>
      <c r="BU209" s="1"/>
      <c r="BV209" s="1">
        <v>4</v>
      </c>
      <c r="BW209" s="1">
        <v>6</v>
      </c>
      <c r="BX209" s="1">
        <v>13</v>
      </c>
      <c r="BY209" s="1">
        <v>5</v>
      </c>
      <c r="BZ209" s="1">
        <v>8</v>
      </c>
      <c r="CA209" s="1">
        <v>9</v>
      </c>
      <c r="CB209" s="1">
        <v>10</v>
      </c>
      <c r="CC209" s="1">
        <v>10</v>
      </c>
      <c r="CD209" s="1">
        <v>11</v>
      </c>
      <c r="CE209" s="1">
        <v>8</v>
      </c>
      <c r="CF209" s="1">
        <v>5</v>
      </c>
      <c r="CG209" s="1">
        <v>10</v>
      </c>
      <c r="CH209" s="1"/>
      <c r="CI209" s="1"/>
      <c r="CJ209" s="1"/>
      <c r="CK209" s="1"/>
      <c r="CL209" s="1"/>
      <c r="CM209" s="1"/>
      <c r="CN209" s="1"/>
      <c r="CO209" s="1"/>
      <c r="CP209" s="1"/>
      <c r="CQ209" s="1"/>
      <c r="CR209" s="1"/>
      <c r="CS209" s="1"/>
      <c r="CT209" s="1"/>
      <c r="CU209" s="1"/>
      <c r="CV209" s="1"/>
      <c r="CW209" s="1"/>
      <c r="CX209" s="1"/>
      <c r="CY209" s="1"/>
      <c r="CZ209" s="1"/>
      <c r="DA209" s="1"/>
      <c r="DB209" s="1"/>
      <c r="DC209" s="1"/>
    </row>
    <row r="210" spans="1:107" x14ac:dyDescent="0.2">
      <c r="A210" s="1">
        <f t="shared" si="3"/>
        <v>209</v>
      </c>
      <c r="B210" t="s">
        <v>4813</v>
      </c>
      <c r="C210" s="1">
        <v>0</v>
      </c>
      <c r="E210" s="1">
        <v>4</v>
      </c>
      <c r="F210" s="1">
        <v>4</v>
      </c>
      <c r="G210" s="1">
        <v>8</v>
      </c>
      <c r="H210" s="1">
        <v>10</v>
      </c>
      <c r="I210" s="1">
        <v>9</v>
      </c>
      <c r="J210" s="1">
        <v>5</v>
      </c>
      <c r="K210" s="1">
        <v>4</v>
      </c>
      <c r="L210" s="1">
        <v>7</v>
      </c>
      <c r="M210" s="1">
        <v>5</v>
      </c>
      <c r="N210" s="1">
        <v>6</v>
      </c>
      <c r="O210" s="1">
        <v>7</v>
      </c>
      <c r="P210" s="1">
        <v>7</v>
      </c>
      <c r="S210" s="1"/>
      <c r="T210" s="1"/>
      <c r="U210" s="1">
        <v>6</v>
      </c>
      <c r="V210" s="1">
        <v>12</v>
      </c>
      <c r="W210" s="1"/>
      <c r="Z210" s="1">
        <v>8</v>
      </c>
      <c r="AA210" s="1">
        <v>7</v>
      </c>
      <c r="AB210" s="1">
        <v>7</v>
      </c>
      <c r="AC210" s="1">
        <v>7</v>
      </c>
      <c r="AD210" s="1">
        <v>10</v>
      </c>
      <c r="AE210" s="1"/>
      <c r="AF210" s="1"/>
      <c r="AI210" s="1"/>
      <c r="AJ210" s="1"/>
      <c r="AK210" s="1"/>
      <c r="AL210" s="1"/>
      <c r="AM210" s="1">
        <v>9</v>
      </c>
      <c r="AN210" s="1"/>
      <c r="AO210" s="1"/>
      <c r="AQ210" s="1"/>
      <c r="AR210" s="1"/>
      <c r="AS210" s="1"/>
      <c r="AU210" s="1"/>
      <c r="AV210" s="1"/>
      <c r="AW210" s="1"/>
      <c r="AX210" s="1">
        <v>6</v>
      </c>
      <c r="AY210" s="1"/>
      <c r="AZ210" s="1"/>
      <c r="BA210" s="1"/>
      <c r="BB210" s="1"/>
      <c r="BC210" s="1"/>
      <c r="BD210" s="1"/>
      <c r="BE210" s="1"/>
      <c r="BF210" s="1"/>
      <c r="BG210" s="1"/>
      <c r="BH210" s="1"/>
      <c r="BJ210" s="1"/>
      <c r="BK210" s="1"/>
      <c r="BL210" s="1"/>
      <c r="BM210" s="1"/>
      <c r="BN210" s="1"/>
      <c r="BP210" s="1">
        <v>5</v>
      </c>
      <c r="BQ210" s="1">
        <v>2</v>
      </c>
      <c r="BR210" s="1"/>
      <c r="BS210" s="1"/>
      <c r="BT210" s="1"/>
      <c r="BU210" s="1"/>
      <c r="BV210" s="1">
        <v>3</v>
      </c>
      <c r="BW210" s="1">
        <v>5</v>
      </c>
      <c r="BX210" s="1">
        <v>8</v>
      </c>
      <c r="BY210" s="1">
        <v>5</v>
      </c>
      <c r="BZ210" s="1">
        <v>5</v>
      </c>
      <c r="CA210" s="1">
        <v>9</v>
      </c>
      <c r="CB210" s="1">
        <v>4</v>
      </c>
      <c r="CC210" s="1">
        <v>4</v>
      </c>
      <c r="CD210" s="1">
        <v>14</v>
      </c>
      <c r="CE210" s="1">
        <v>5</v>
      </c>
      <c r="CF210" s="1">
        <v>5</v>
      </c>
      <c r="CG210" s="1">
        <v>9</v>
      </c>
      <c r="CH210" s="1"/>
      <c r="CI210" s="1"/>
      <c r="CJ210" s="1"/>
      <c r="CK210" s="1"/>
      <c r="CL210" s="1"/>
      <c r="CM210" s="1"/>
      <c r="CN210" s="1"/>
      <c r="CO210" s="1"/>
      <c r="CP210" s="1"/>
      <c r="CQ210" s="1"/>
      <c r="CR210" s="1"/>
      <c r="CS210" s="1"/>
      <c r="CT210" s="1"/>
      <c r="CU210" s="1"/>
      <c r="CV210" s="1"/>
      <c r="CW210" s="1"/>
      <c r="CX210" s="1"/>
      <c r="CY210" s="1"/>
      <c r="CZ210" s="1"/>
      <c r="DA210" s="1"/>
      <c r="DB210" s="1"/>
      <c r="DC210" s="1"/>
    </row>
    <row r="211" spans="1:107" x14ac:dyDescent="0.2">
      <c r="A211" s="1">
        <f t="shared" si="3"/>
        <v>210</v>
      </c>
      <c r="B211" t="s">
        <v>4814</v>
      </c>
      <c r="C211" s="1">
        <v>0</v>
      </c>
      <c r="E211" s="1">
        <v>6</v>
      </c>
      <c r="F211" s="1">
        <v>7</v>
      </c>
      <c r="G211" s="1">
        <v>6</v>
      </c>
      <c r="H211" s="1">
        <v>4</v>
      </c>
      <c r="I211" s="1">
        <v>5</v>
      </c>
      <c r="J211" s="1">
        <v>11</v>
      </c>
      <c r="K211" s="1">
        <v>5</v>
      </c>
      <c r="L211" s="1">
        <v>6</v>
      </c>
      <c r="M211" s="1">
        <v>5</v>
      </c>
      <c r="N211" s="1">
        <v>7</v>
      </c>
      <c r="O211" s="1">
        <v>6</v>
      </c>
      <c r="P211" s="1">
        <v>6</v>
      </c>
      <c r="S211" s="1"/>
      <c r="T211" s="1"/>
      <c r="U211" s="1">
        <v>13</v>
      </c>
      <c r="V211" s="1">
        <v>5</v>
      </c>
      <c r="W211" s="1"/>
      <c r="Z211" s="1">
        <v>9</v>
      </c>
      <c r="AA211" s="1">
        <v>7</v>
      </c>
      <c r="AB211" s="1">
        <v>7</v>
      </c>
      <c r="AC211" s="1">
        <v>13</v>
      </c>
      <c r="AD211" s="1">
        <v>6</v>
      </c>
      <c r="AE211" s="1"/>
      <c r="AF211" s="1"/>
      <c r="AI211" s="1"/>
      <c r="AJ211" s="1"/>
      <c r="AK211" s="1"/>
      <c r="AL211" s="1"/>
      <c r="AM211" s="1"/>
      <c r="AN211" s="1"/>
      <c r="AO211" s="1"/>
      <c r="AQ211" s="1"/>
      <c r="AR211" s="1"/>
      <c r="AS211" s="1"/>
      <c r="AU211" s="1"/>
      <c r="AV211" s="1"/>
      <c r="AW211" s="1"/>
      <c r="AX211" s="1">
        <v>5</v>
      </c>
      <c r="AY211" s="1"/>
      <c r="AZ211" s="1"/>
      <c r="BA211" s="1"/>
      <c r="BB211" s="1"/>
      <c r="BC211" s="1"/>
      <c r="BD211" s="1"/>
      <c r="BE211" s="1"/>
      <c r="BF211" s="1"/>
      <c r="BG211" s="1"/>
      <c r="BH211" s="1"/>
      <c r="BJ211" s="1"/>
      <c r="BK211" s="1"/>
      <c r="BL211" s="1"/>
      <c r="BM211" s="1"/>
      <c r="BN211" s="1"/>
      <c r="BP211" s="1">
        <v>2</v>
      </c>
      <c r="BQ211" s="1">
        <v>3</v>
      </c>
      <c r="BR211" s="1"/>
      <c r="BS211" s="1"/>
      <c r="BT211" s="1"/>
      <c r="BU211" s="1"/>
      <c r="BV211" s="1">
        <v>3</v>
      </c>
      <c r="BW211" s="1">
        <v>5</v>
      </c>
      <c r="BX211" s="1">
        <v>5</v>
      </c>
      <c r="BY211" s="1">
        <v>3</v>
      </c>
      <c r="BZ211" s="1">
        <v>7</v>
      </c>
      <c r="CA211" s="1">
        <v>7</v>
      </c>
      <c r="CB211" s="1">
        <v>6</v>
      </c>
      <c r="CC211" s="1">
        <v>5</v>
      </c>
      <c r="CD211" s="1">
        <v>5</v>
      </c>
      <c r="CE211" s="1">
        <v>3</v>
      </c>
      <c r="CF211" s="1">
        <v>5</v>
      </c>
      <c r="CG211" s="1">
        <v>7</v>
      </c>
      <c r="CH211" s="1"/>
      <c r="CI211" s="1"/>
      <c r="CJ211" s="1"/>
      <c r="CK211" s="1"/>
      <c r="CL211" s="1"/>
      <c r="CM211" s="1"/>
      <c r="CN211" s="1"/>
      <c r="CO211" s="1"/>
      <c r="CP211" s="1"/>
      <c r="CQ211" s="1"/>
      <c r="CR211" s="1"/>
      <c r="CS211" s="1"/>
      <c r="CT211" s="1"/>
      <c r="CU211" s="1"/>
      <c r="CV211" s="1"/>
      <c r="CW211" s="1"/>
      <c r="CX211" s="1"/>
      <c r="CY211" s="1"/>
      <c r="CZ211" s="1"/>
      <c r="DA211" s="1"/>
      <c r="DB211" s="1"/>
      <c r="DC211" s="1"/>
    </row>
    <row r="212" spans="1:107" x14ac:dyDescent="0.2">
      <c r="A212" s="1">
        <f t="shared" si="3"/>
        <v>211</v>
      </c>
      <c r="B212" t="s">
        <v>4815</v>
      </c>
      <c r="C212" s="1">
        <v>0</v>
      </c>
      <c r="E212" s="1">
        <v>6</v>
      </c>
      <c r="F212" s="1">
        <v>7</v>
      </c>
      <c r="G212" s="1">
        <v>6</v>
      </c>
      <c r="H212" s="1">
        <v>4</v>
      </c>
      <c r="I212" s="1">
        <v>5</v>
      </c>
      <c r="J212" s="1">
        <v>6</v>
      </c>
      <c r="K212" s="1">
        <v>5</v>
      </c>
      <c r="L212" s="1">
        <v>6</v>
      </c>
      <c r="M212" s="1">
        <v>5</v>
      </c>
      <c r="N212" s="1">
        <v>7</v>
      </c>
      <c r="O212" s="1">
        <v>6</v>
      </c>
      <c r="P212" s="1">
        <v>6</v>
      </c>
      <c r="S212" s="1"/>
      <c r="T212" s="1"/>
      <c r="U212" s="1">
        <v>8</v>
      </c>
      <c r="V212" s="1">
        <v>5</v>
      </c>
      <c r="W212" s="1"/>
      <c r="Z212" s="1">
        <v>9</v>
      </c>
      <c r="AA212" s="1">
        <v>7</v>
      </c>
      <c r="AB212" s="1">
        <v>7</v>
      </c>
      <c r="AC212" s="1">
        <v>8</v>
      </c>
      <c r="AD212" s="1">
        <v>6</v>
      </c>
      <c r="AE212" s="1"/>
      <c r="AF212" s="1"/>
      <c r="AI212" s="1"/>
      <c r="AJ212" s="1"/>
      <c r="AK212" s="1"/>
      <c r="AL212" s="1"/>
      <c r="AM212" s="1"/>
      <c r="AN212" s="1"/>
      <c r="AO212" s="1"/>
      <c r="AQ212" s="1"/>
      <c r="AR212" s="1"/>
      <c r="AS212" s="1"/>
      <c r="AU212" s="1"/>
      <c r="AV212" s="1"/>
      <c r="AW212" s="1"/>
      <c r="AX212" s="1">
        <v>5</v>
      </c>
      <c r="AY212" s="1"/>
      <c r="AZ212" s="1"/>
      <c r="BA212" s="1"/>
      <c r="BB212" s="1"/>
      <c r="BC212" s="1"/>
      <c r="BD212" s="1"/>
      <c r="BE212" s="1"/>
      <c r="BF212" s="1"/>
      <c r="BG212" s="1"/>
      <c r="BH212" s="1"/>
      <c r="BJ212" s="1"/>
      <c r="BK212" s="1"/>
      <c r="BL212" s="1"/>
      <c r="BM212" s="1"/>
      <c r="BN212" s="1"/>
      <c r="BP212" s="1">
        <v>2</v>
      </c>
      <c r="BQ212" s="1">
        <v>3</v>
      </c>
      <c r="BR212" s="1"/>
      <c r="BS212" s="1"/>
      <c r="BT212" s="1"/>
      <c r="BU212" s="1"/>
      <c r="BV212" s="1">
        <v>3</v>
      </c>
      <c r="BW212" s="1">
        <v>5</v>
      </c>
      <c r="BX212" s="1">
        <v>5</v>
      </c>
      <c r="BY212" s="1">
        <v>3</v>
      </c>
      <c r="BZ212" s="1">
        <v>7</v>
      </c>
      <c r="CA212" s="1">
        <v>7</v>
      </c>
      <c r="CB212" s="1">
        <v>11</v>
      </c>
      <c r="CC212" s="1">
        <v>5</v>
      </c>
      <c r="CD212" s="1">
        <v>5</v>
      </c>
      <c r="CE212" s="1">
        <v>3</v>
      </c>
      <c r="CF212" s="1">
        <v>10</v>
      </c>
      <c r="CG212" s="1">
        <v>7</v>
      </c>
      <c r="CH212" s="1"/>
      <c r="CI212" s="1"/>
      <c r="CJ212" s="1"/>
      <c r="CK212" s="1"/>
      <c r="CL212" s="1"/>
      <c r="CM212" s="1"/>
      <c r="CN212" s="1"/>
      <c r="CO212" s="1"/>
      <c r="CP212" s="1"/>
      <c r="CQ212" s="1"/>
      <c r="CR212" s="1"/>
      <c r="CS212" s="1"/>
      <c r="CT212" s="1"/>
      <c r="CU212" s="1"/>
      <c r="CV212" s="1"/>
      <c r="CW212" s="1"/>
      <c r="CX212" s="1"/>
      <c r="CY212" s="1"/>
      <c r="CZ212" s="1"/>
      <c r="DA212" s="1"/>
      <c r="DB212" s="1"/>
      <c r="DC212" s="1"/>
    </row>
    <row r="213" spans="1:107" x14ac:dyDescent="0.2">
      <c r="A213" s="1">
        <f t="shared" si="3"/>
        <v>212</v>
      </c>
      <c r="B213" t="s">
        <v>4816</v>
      </c>
      <c r="C213" s="1">
        <v>0</v>
      </c>
      <c r="E213" s="1">
        <v>6</v>
      </c>
      <c r="F213" s="1">
        <v>7</v>
      </c>
      <c r="G213" s="1">
        <v>6</v>
      </c>
      <c r="H213" s="1">
        <v>4</v>
      </c>
      <c r="I213" s="1">
        <v>5</v>
      </c>
      <c r="J213" s="1">
        <v>6</v>
      </c>
      <c r="K213" s="1">
        <v>5</v>
      </c>
      <c r="L213" s="1">
        <v>6</v>
      </c>
      <c r="M213" s="1">
        <v>5</v>
      </c>
      <c r="N213" s="1">
        <v>7</v>
      </c>
      <c r="O213" s="1">
        <v>6</v>
      </c>
      <c r="P213" s="1">
        <v>6</v>
      </c>
      <c r="S213" s="1"/>
      <c r="T213" s="1"/>
      <c r="U213" s="1">
        <v>8</v>
      </c>
      <c r="V213" s="1">
        <v>5</v>
      </c>
      <c r="W213" s="1"/>
      <c r="Z213" s="1">
        <v>9</v>
      </c>
      <c r="AA213" s="1">
        <v>7</v>
      </c>
      <c r="AB213" s="1">
        <v>7</v>
      </c>
      <c r="AC213" s="1">
        <v>8</v>
      </c>
      <c r="AD213" s="1">
        <v>6</v>
      </c>
      <c r="AE213" s="1"/>
      <c r="AF213" s="1"/>
      <c r="AI213" s="1"/>
      <c r="AJ213" s="1"/>
      <c r="AK213" s="1"/>
      <c r="AL213" s="1"/>
      <c r="AM213" s="1"/>
      <c r="AN213" s="1"/>
      <c r="AO213" s="1"/>
      <c r="AQ213" s="1"/>
      <c r="AR213" s="1"/>
      <c r="AS213" s="1"/>
      <c r="AU213" s="1"/>
      <c r="AV213" s="1"/>
      <c r="AW213" s="1"/>
      <c r="AX213" s="1">
        <v>5</v>
      </c>
      <c r="AY213" s="1"/>
      <c r="AZ213" s="1"/>
      <c r="BA213" s="1"/>
      <c r="BB213" s="1"/>
      <c r="BC213" s="1"/>
      <c r="BD213" s="1"/>
      <c r="BE213" s="1"/>
      <c r="BF213" s="1"/>
      <c r="BG213" s="1"/>
      <c r="BH213" s="1"/>
      <c r="BJ213" s="1"/>
      <c r="BK213" s="1"/>
      <c r="BL213" s="1"/>
      <c r="BM213" s="1"/>
      <c r="BN213" s="1"/>
      <c r="BP213" s="1">
        <v>2</v>
      </c>
      <c r="BQ213" s="1">
        <v>3</v>
      </c>
      <c r="BR213" s="1"/>
      <c r="BS213" s="1"/>
      <c r="BT213" s="1"/>
      <c r="BU213" s="1"/>
      <c r="BV213" s="1">
        <v>3</v>
      </c>
      <c r="BW213" s="1">
        <v>5</v>
      </c>
      <c r="BX213" s="1">
        <v>5</v>
      </c>
      <c r="BY213" s="1">
        <v>3</v>
      </c>
      <c r="BZ213" s="1">
        <v>7</v>
      </c>
      <c r="CA213" s="1">
        <v>7</v>
      </c>
      <c r="CB213" s="1">
        <v>6</v>
      </c>
      <c r="CC213" s="1">
        <v>5</v>
      </c>
      <c r="CD213" s="1">
        <v>5</v>
      </c>
      <c r="CE213" s="1">
        <v>3</v>
      </c>
      <c r="CF213" s="1">
        <v>5</v>
      </c>
      <c r="CG213" s="1">
        <v>7</v>
      </c>
      <c r="CH213" s="1"/>
      <c r="CI213" s="1"/>
      <c r="CJ213" s="1"/>
      <c r="CK213" s="1"/>
      <c r="CL213" s="1"/>
      <c r="CM213" s="1"/>
      <c r="CN213" s="1"/>
      <c r="CO213" s="1"/>
      <c r="CP213" s="1"/>
      <c r="CQ213" s="1"/>
      <c r="CR213" s="1"/>
      <c r="CS213" s="1"/>
      <c r="CT213" s="1"/>
      <c r="CU213" s="1"/>
      <c r="CV213" s="1"/>
      <c r="CW213" s="1"/>
      <c r="CX213" s="1"/>
      <c r="CY213" s="1"/>
      <c r="CZ213" s="1"/>
      <c r="DA213" s="1"/>
      <c r="DB213" s="1"/>
      <c r="DC213" s="1"/>
    </row>
    <row r="214" spans="1:107" x14ac:dyDescent="0.2">
      <c r="A214" s="1">
        <f t="shared" si="3"/>
        <v>213</v>
      </c>
      <c r="B214" t="s">
        <v>4817</v>
      </c>
      <c r="C214" s="1">
        <v>0</v>
      </c>
      <c r="E214" s="1">
        <v>6</v>
      </c>
      <c r="F214" s="1">
        <v>7</v>
      </c>
      <c r="G214" s="1">
        <v>6</v>
      </c>
      <c r="H214" s="1">
        <v>4</v>
      </c>
      <c r="I214" s="1">
        <v>5</v>
      </c>
      <c r="J214" s="1">
        <v>6</v>
      </c>
      <c r="K214" s="1">
        <v>5</v>
      </c>
      <c r="L214" s="1">
        <v>6</v>
      </c>
      <c r="M214" s="1">
        <v>5</v>
      </c>
      <c r="N214" s="1">
        <v>7</v>
      </c>
      <c r="O214" s="1">
        <v>6</v>
      </c>
      <c r="P214" s="1">
        <v>6</v>
      </c>
      <c r="S214" s="1"/>
      <c r="T214" s="1"/>
      <c r="U214" s="1">
        <v>8</v>
      </c>
      <c r="V214" s="1">
        <v>5</v>
      </c>
      <c r="W214" s="1"/>
      <c r="Z214" s="1">
        <v>9</v>
      </c>
      <c r="AA214" s="1">
        <v>7</v>
      </c>
      <c r="AB214" s="1">
        <v>7</v>
      </c>
      <c r="AC214" s="1">
        <v>8</v>
      </c>
      <c r="AD214" s="1">
        <v>6</v>
      </c>
      <c r="AE214" s="1"/>
      <c r="AF214" s="1"/>
      <c r="AI214" s="1"/>
      <c r="AJ214" s="1"/>
      <c r="AK214" s="1"/>
      <c r="AL214" s="1"/>
      <c r="AM214" s="1"/>
      <c r="AN214" s="1"/>
      <c r="AO214" s="1"/>
      <c r="AQ214" s="1"/>
      <c r="AR214" s="1"/>
      <c r="AS214" s="1"/>
      <c r="AU214" s="1"/>
      <c r="AV214" s="1"/>
      <c r="AW214" s="1"/>
      <c r="AX214" s="1">
        <v>5</v>
      </c>
      <c r="AY214" s="1"/>
      <c r="AZ214" s="1"/>
      <c r="BA214" s="1"/>
      <c r="BB214" s="1"/>
      <c r="BC214" s="1"/>
      <c r="BD214" s="1"/>
      <c r="BE214" s="1"/>
      <c r="BF214" s="1"/>
      <c r="BG214" s="1"/>
      <c r="BH214" s="1"/>
      <c r="BJ214" s="1"/>
      <c r="BK214" s="1"/>
      <c r="BL214" s="1"/>
      <c r="BM214" s="1"/>
      <c r="BN214" s="1"/>
      <c r="BP214" s="1">
        <v>2</v>
      </c>
      <c r="BQ214" s="1">
        <v>3</v>
      </c>
      <c r="BR214" s="1"/>
      <c r="BS214" s="1"/>
      <c r="BT214" s="1"/>
      <c r="BU214" s="1"/>
      <c r="BV214" s="1">
        <v>3</v>
      </c>
      <c r="BW214" s="1">
        <v>5</v>
      </c>
      <c r="BX214" s="1">
        <v>5</v>
      </c>
      <c r="BY214" s="1">
        <v>3</v>
      </c>
      <c r="BZ214" s="1">
        <v>7</v>
      </c>
      <c r="CA214" s="1">
        <v>7</v>
      </c>
      <c r="CB214" s="1">
        <v>6</v>
      </c>
      <c r="CC214" s="1">
        <v>5</v>
      </c>
      <c r="CD214" s="1">
        <v>5</v>
      </c>
      <c r="CE214" s="1">
        <v>3</v>
      </c>
      <c r="CF214" s="1">
        <v>5</v>
      </c>
      <c r="CG214" s="1">
        <v>7</v>
      </c>
      <c r="CH214" s="1"/>
      <c r="CI214" s="1"/>
      <c r="CJ214" s="1"/>
      <c r="CK214" s="1"/>
      <c r="CL214" s="1"/>
      <c r="CM214" s="1"/>
      <c r="CN214" s="1"/>
      <c r="CO214" s="1"/>
      <c r="CP214" s="1"/>
      <c r="CQ214" s="1"/>
      <c r="CR214" s="1"/>
      <c r="CS214" s="1"/>
      <c r="CT214" s="1"/>
      <c r="CU214" s="1"/>
      <c r="CV214" s="1"/>
      <c r="CW214" s="1"/>
      <c r="CX214" s="1"/>
      <c r="CY214" s="1"/>
      <c r="CZ214" s="1"/>
      <c r="DA214" s="1"/>
      <c r="DB214" s="1"/>
      <c r="DC214" s="1"/>
    </row>
    <row r="215" spans="1:107" x14ac:dyDescent="0.2">
      <c r="A215" s="1">
        <f t="shared" si="3"/>
        <v>214</v>
      </c>
      <c r="B215" t="s">
        <v>4818</v>
      </c>
      <c r="C215" s="1">
        <v>0</v>
      </c>
      <c r="E215" s="1">
        <v>6</v>
      </c>
      <c r="F215" s="1">
        <v>12</v>
      </c>
      <c r="G215" s="1">
        <v>6</v>
      </c>
      <c r="H215" s="1">
        <v>4</v>
      </c>
      <c r="I215" s="1">
        <v>5</v>
      </c>
      <c r="J215" s="1">
        <v>11</v>
      </c>
      <c r="K215" s="1">
        <v>5</v>
      </c>
      <c r="L215" s="1">
        <v>6</v>
      </c>
      <c r="M215" s="1">
        <v>5</v>
      </c>
      <c r="N215" s="1">
        <v>7</v>
      </c>
      <c r="O215" s="1">
        <v>6</v>
      </c>
      <c r="P215" s="1">
        <v>6</v>
      </c>
      <c r="S215" s="1"/>
      <c r="T215" s="1"/>
      <c r="U215" s="1">
        <v>13</v>
      </c>
      <c r="V215" s="1">
        <v>5</v>
      </c>
      <c r="W215" s="1"/>
      <c r="Z215" s="1">
        <v>9</v>
      </c>
      <c r="AA215" s="1">
        <v>7</v>
      </c>
      <c r="AB215" s="1">
        <v>7</v>
      </c>
      <c r="AC215" s="1">
        <v>8</v>
      </c>
      <c r="AD215" s="1">
        <v>6</v>
      </c>
      <c r="AE215" s="1"/>
      <c r="AF215" s="1"/>
      <c r="AI215" s="1"/>
      <c r="AJ215" s="1"/>
      <c r="AK215" s="1"/>
      <c r="AL215" s="1"/>
      <c r="AM215" s="1"/>
      <c r="AN215" s="1"/>
      <c r="AO215" s="1"/>
      <c r="AQ215" s="1"/>
      <c r="AR215" s="1"/>
      <c r="AS215" s="1"/>
      <c r="AU215" s="1"/>
      <c r="AV215" s="1"/>
      <c r="AW215" s="1"/>
      <c r="AX215" s="1">
        <v>5</v>
      </c>
      <c r="AY215" s="1"/>
      <c r="AZ215" s="1"/>
      <c r="BA215" s="1"/>
      <c r="BB215" s="1"/>
      <c r="BC215" s="1"/>
      <c r="BD215" s="1"/>
      <c r="BE215" s="1"/>
      <c r="BF215" s="1"/>
      <c r="BG215" s="1"/>
      <c r="BH215" s="1"/>
      <c r="BJ215" s="1"/>
      <c r="BK215" s="1"/>
      <c r="BL215" s="1"/>
      <c r="BM215" s="1"/>
      <c r="BN215" s="1"/>
      <c r="BP215" s="1">
        <v>2</v>
      </c>
      <c r="BQ215" s="1">
        <v>3</v>
      </c>
      <c r="BR215" s="1"/>
      <c r="BS215" s="1"/>
      <c r="BT215" s="1"/>
      <c r="BU215" s="1"/>
      <c r="BV215" s="1">
        <v>3</v>
      </c>
      <c r="BW215" s="1">
        <v>5</v>
      </c>
      <c r="BX215" s="1">
        <v>5</v>
      </c>
      <c r="BY215" s="1">
        <v>3</v>
      </c>
      <c r="BZ215" s="1">
        <v>12</v>
      </c>
      <c r="CA215" s="1">
        <v>7</v>
      </c>
      <c r="CB215" s="1">
        <v>6</v>
      </c>
      <c r="CC215" s="1">
        <v>10</v>
      </c>
      <c r="CD215" s="1">
        <v>5</v>
      </c>
      <c r="CE215" s="1">
        <v>3</v>
      </c>
      <c r="CF215" s="1">
        <v>5</v>
      </c>
      <c r="CG215" s="1">
        <v>7</v>
      </c>
      <c r="CH215" s="1"/>
      <c r="CI215" s="1"/>
      <c r="CJ215" s="1"/>
      <c r="CK215" s="1"/>
      <c r="CL215" s="1"/>
      <c r="CM215" s="1"/>
      <c r="CN215" s="1"/>
      <c r="CO215" s="1"/>
      <c r="CP215" s="1"/>
      <c r="CQ215" s="1"/>
      <c r="CR215" s="1"/>
      <c r="CS215" s="1"/>
      <c r="CT215" s="1"/>
      <c r="CU215" s="1"/>
      <c r="CV215" s="1"/>
      <c r="CW215" s="1"/>
      <c r="CX215" s="1"/>
      <c r="CY215" s="1"/>
      <c r="CZ215" s="1"/>
      <c r="DA215" s="1"/>
      <c r="DB215" s="1"/>
      <c r="DC215" s="1"/>
    </row>
    <row r="216" spans="1:107" x14ac:dyDescent="0.2">
      <c r="A216" s="1">
        <f t="shared" si="3"/>
        <v>215</v>
      </c>
      <c r="B216" t="s">
        <v>4819</v>
      </c>
      <c r="C216" s="1">
        <v>0</v>
      </c>
      <c r="E216" s="1">
        <v>6</v>
      </c>
      <c r="F216" s="1">
        <v>7</v>
      </c>
      <c r="G216" s="1">
        <v>11</v>
      </c>
      <c r="H216" s="1">
        <v>4</v>
      </c>
      <c r="I216" s="1">
        <v>5</v>
      </c>
      <c r="J216" s="1">
        <v>6</v>
      </c>
      <c r="K216" s="1">
        <v>5</v>
      </c>
      <c r="L216" s="1">
        <v>6</v>
      </c>
      <c r="M216" s="1">
        <v>5</v>
      </c>
      <c r="N216" s="1">
        <v>7</v>
      </c>
      <c r="O216" s="1">
        <v>6</v>
      </c>
      <c r="P216" s="1">
        <v>6</v>
      </c>
      <c r="S216" s="1"/>
      <c r="T216" s="1"/>
      <c r="U216" s="1">
        <v>8</v>
      </c>
      <c r="V216" s="1">
        <v>10</v>
      </c>
      <c r="W216" s="1"/>
      <c r="Z216" s="1">
        <v>9</v>
      </c>
      <c r="AA216" s="1">
        <v>7</v>
      </c>
      <c r="AB216" s="1">
        <v>7</v>
      </c>
      <c r="AC216" s="1">
        <v>8</v>
      </c>
      <c r="AD216" s="1">
        <v>6</v>
      </c>
      <c r="AE216" s="1"/>
      <c r="AF216" s="1"/>
      <c r="AI216" s="1"/>
      <c r="AJ216" s="1"/>
      <c r="AK216" s="1"/>
      <c r="AL216" s="1"/>
      <c r="AM216" s="1"/>
      <c r="AN216" s="1"/>
      <c r="AO216" s="1"/>
      <c r="AQ216" s="1"/>
      <c r="AR216" s="1"/>
      <c r="AS216" s="1"/>
      <c r="AU216" s="1"/>
      <c r="AV216" s="1"/>
      <c r="AW216" s="1"/>
      <c r="AX216" s="1">
        <v>10</v>
      </c>
      <c r="AY216" s="1">
        <v>12</v>
      </c>
      <c r="AZ216" s="1"/>
      <c r="BA216" s="1"/>
      <c r="BB216" s="1"/>
      <c r="BC216" s="1"/>
      <c r="BD216" s="1"/>
      <c r="BE216" s="1"/>
      <c r="BF216" s="1"/>
      <c r="BG216" s="1"/>
      <c r="BH216" s="1"/>
      <c r="BJ216" s="1"/>
      <c r="BK216" s="1"/>
      <c r="BL216" s="1"/>
      <c r="BM216" s="1"/>
      <c r="BN216" s="1"/>
      <c r="BP216" s="1">
        <v>2</v>
      </c>
      <c r="BQ216" s="1">
        <v>3</v>
      </c>
      <c r="BR216" s="1"/>
      <c r="BS216" s="1"/>
      <c r="BT216" s="1"/>
      <c r="BU216" s="1"/>
      <c r="BV216" s="1">
        <v>3</v>
      </c>
      <c r="BW216" s="1">
        <v>5</v>
      </c>
      <c r="BX216" s="1">
        <v>5</v>
      </c>
      <c r="BY216" s="1">
        <v>3</v>
      </c>
      <c r="BZ216" s="1">
        <v>7</v>
      </c>
      <c r="CA216" s="1">
        <v>7</v>
      </c>
      <c r="CB216" s="1">
        <v>6</v>
      </c>
      <c r="CC216" s="1">
        <v>5</v>
      </c>
      <c r="CD216" s="1">
        <v>5</v>
      </c>
      <c r="CE216" s="1">
        <v>3</v>
      </c>
      <c r="CF216" s="1">
        <v>5</v>
      </c>
      <c r="CG216" s="1">
        <v>7</v>
      </c>
      <c r="CH216" s="1"/>
      <c r="CI216" s="1"/>
      <c r="CJ216" s="1"/>
      <c r="CK216" s="1"/>
      <c r="CL216" s="1"/>
      <c r="CM216" s="1"/>
      <c r="CN216" s="1"/>
      <c r="CO216" s="1"/>
      <c r="CP216" s="1"/>
      <c r="CQ216" s="1"/>
      <c r="CR216" s="1"/>
      <c r="CS216" s="1"/>
      <c r="CT216" s="1"/>
      <c r="CU216" s="1"/>
      <c r="CV216" s="1"/>
      <c r="CW216" s="1"/>
      <c r="CX216" s="1"/>
      <c r="CY216" s="1"/>
      <c r="CZ216" s="1"/>
      <c r="DA216" s="1"/>
      <c r="DB216" s="1"/>
      <c r="DC216" s="1"/>
    </row>
    <row r="217" spans="1:107" x14ac:dyDescent="0.2">
      <c r="A217" s="1">
        <f t="shared" si="3"/>
        <v>216</v>
      </c>
      <c r="B217" t="s">
        <v>4820</v>
      </c>
      <c r="C217" s="1">
        <v>0</v>
      </c>
      <c r="E217" s="1">
        <v>6</v>
      </c>
      <c r="F217" s="1">
        <v>7</v>
      </c>
      <c r="G217" s="1">
        <v>6</v>
      </c>
      <c r="H217" s="1">
        <v>4</v>
      </c>
      <c r="I217" s="1">
        <v>5</v>
      </c>
      <c r="J217" s="1">
        <v>6</v>
      </c>
      <c r="K217" s="1">
        <v>5</v>
      </c>
      <c r="L217" s="1">
        <v>6</v>
      </c>
      <c r="M217" s="1">
        <v>5</v>
      </c>
      <c r="N217" s="1">
        <v>7</v>
      </c>
      <c r="O217" s="1">
        <v>6</v>
      </c>
      <c r="P217" s="1">
        <v>6</v>
      </c>
      <c r="S217" s="1"/>
      <c r="T217" s="1"/>
      <c r="U217" s="1">
        <v>8</v>
      </c>
      <c r="V217" s="1">
        <v>5</v>
      </c>
      <c r="W217" s="1"/>
      <c r="Z217" s="1">
        <v>9</v>
      </c>
      <c r="AA217" s="1">
        <v>7</v>
      </c>
      <c r="AB217" s="1">
        <v>7</v>
      </c>
      <c r="AC217" s="1">
        <v>8</v>
      </c>
      <c r="AD217" s="1">
        <v>6</v>
      </c>
      <c r="AE217" s="1"/>
      <c r="AF217" s="1"/>
      <c r="AI217" s="1"/>
      <c r="AJ217" s="1"/>
      <c r="AK217" s="1"/>
      <c r="AL217" s="1"/>
      <c r="AM217" s="1"/>
      <c r="AN217" s="1"/>
      <c r="AO217" s="1"/>
      <c r="AQ217" s="1"/>
      <c r="AR217" s="1"/>
      <c r="AS217" s="1"/>
      <c r="AU217" s="1"/>
      <c r="AV217" s="1"/>
      <c r="AW217" s="1"/>
      <c r="AX217" s="1">
        <v>5</v>
      </c>
      <c r="AY217" s="1"/>
      <c r="AZ217" s="1"/>
      <c r="BA217" s="1"/>
      <c r="BB217" s="1"/>
      <c r="BC217" s="1"/>
      <c r="BD217" s="1"/>
      <c r="BE217" s="1"/>
      <c r="BF217" s="1"/>
      <c r="BG217" s="1"/>
      <c r="BH217" s="1"/>
      <c r="BJ217" s="1"/>
      <c r="BK217" s="1"/>
      <c r="BL217" s="1"/>
      <c r="BM217" s="1"/>
      <c r="BN217" s="1"/>
      <c r="BP217" s="1">
        <v>2</v>
      </c>
      <c r="BQ217" s="1">
        <v>3</v>
      </c>
      <c r="BR217" s="1"/>
      <c r="BS217" s="1"/>
      <c r="BT217" s="1"/>
      <c r="BU217" s="1"/>
      <c r="BV217" s="1">
        <v>3</v>
      </c>
      <c r="BW217" s="1">
        <v>5</v>
      </c>
      <c r="BX217" s="1">
        <v>5</v>
      </c>
      <c r="BY217" s="1">
        <v>3</v>
      </c>
      <c r="BZ217" s="1">
        <v>12</v>
      </c>
      <c r="CA217" s="1">
        <v>7</v>
      </c>
      <c r="CB217" s="1">
        <v>6</v>
      </c>
      <c r="CC217" s="1">
        <v>5</v>
      </c>
      <c r="CD217" s="1">
        <v>5</v>
      </c>
      <c r="CE217" s="1">
        <v>3</v>
      </c>
      <c r="CF217" s="1">
        <v>5</v>
      </c>
      <c r="CG217" s="1">
        <v>7</v>
      </c>
      <c r="CH217" s="1"/>
      <c r="CI217" s="1"/>
      <c r="CJ217" s="1"/>
      <c r="CK217" s="1"/>
      <c r="CL217" s="1"/>
      <c r="CM217" s="1"/>
      <c r="CN217" s="1"/>
      <c r="CO217" s="1"/>
      <c r="CP217" s="1"/>
      <c r="CQ217" s="1"/>
      <c r="CR217" s="1"/>
      <c r="CS217" s="1"/>
      <c r="CT217" s="1"/>
      <c r="CU217" s="1"/>
      <c r="CV217" s="1"/>
      <c r="CW217" s="1"/>
      <c r="CX217" s="1"/>
      <c r="CY217" s="1"/>
      <c r="CZ217" s="1"/>
      <c r="DA217" s="1"/>
      <c r="DB217" s="1"/>
      <c r="DC217" s="1"/>
    </row>
    <row r="218" spans="1:107" x14ac:dyDescent="0.2">
      <c r="A218" s="1">
        <f t="shared" si="3"/>
        <v>217</v>
      </c>
      <c r="B218" t="s">
        <v>4821</v>
      </c>
      <c r="C218" s="1">
        <v>0</v>
      </c>
      <c r="E218" s="1">
        <v>6</v>
      </c>
      <c r="F218" s="1">
        <v>7</v>
      </c>
      <c r="G218" s="1">
        <v>11</v>
      </c>
      <c r="H218" s="1">
        <v>4</v>
      </c>
      <c r="I218" s="1">
        <v>5</v>
      </c>
      <c r="J218" s="1">
        <v>6</v>
      </c>
      <c r="K218" s="1">
        <v>5</v>
      </c>
      <c r="L218" s="1">
        <v>11</v>
      </c>
      <c r="M218" s="1">
        <v>10</v>
      </c>
      <c r="N218" s="1">
        <v>12</v>
      </c>
      <c r="O218" s="1">
        <v>6</v>
      </c>
      <c r="P218" s="1">
        <v>11</v>
      </c>
      <c r="S218" s="1"/>
      <c r="T218" s="1"/>
      <c r="U218" s="1">
        <v>8</v>
      </c>
      <c r="V218" s="1">
        <v>5</v>
      </c>
      <c r="W218" s="1"/>
      <c r="Z218" s="1">
        <v>9</v>
      </c>
      <c r="AA218" s="1">
        <v>7</v>
      </c>
      <c r="AB218" s="1">
        <v>7</v>
      </c>
      <c r="AC218" s="1">
        <v>8</v>
      </c>
      <c r="AD218" s="1">
        <v>6</v>
      </c>
      <c r="AE218" s="1"/>
      <c r="AF218" s="1"/>
      <c r="AI218" s="1"/>
      <c r="AJ218" s="1"/>
      <c r="AK218" s="1"/>
      <c r="AL218" s="1"/>
      <c r="AM218" s="1"/>
      <c r="AN218" s="1"/>
      <c r="AO218" s="1"/>
      <c r="AQ218" s="1"/>
      <c r="AR218" s="1"/>
      <c r="AS218" s="1"/>
      <c r="AU218" s="1"/>
      <c r="AV218" s="1"/>
      <c r="AW218" s="1"/>
      <c r="AX218" s="1">
        <v>5</v>
      </c>
      <c r="AY218" s="1"/>
      <c r="AZ218" s="1"/>
      <c r="BA218" s="1"/>
      <c r="BB218" s="1"/>
      <c r="BC218" s="1"/>
      <c r="BD218" s="1"/>
      <c r="BE218" s="1"/>
      <c r="BF218" s="1"/>
      <c r="BG218" s="1"/>
      <c r="BH218" s="1"/>
      <c r="BJ218" s="1"/>
      <c r="BK218" s="1"/>
      <c r="BL218" s="1"/>
      <c r="BM218" s="1"/>
      <c r="BN218" s="1"/>
      <c r="BP218" s="1">
        <v>2</v>
      </c>
      <c r="BQ218" s="1">
        <v>3</v>
      </c>
      <c r="BR218" s="1"/>
      <c r="BS218" s="1"/>
      <c r="BT218" s="1"/>
      <c r="BU218" s="1"/>
      <c r="BV218" s="1">
        <v>3</v>
      </c>
      <c r="BW218" s="1">
        <v>5</v>
      </c>
      <c r="BX218" s="1">
        <v>5</v>
      </c>
      <c r="BY218" s="1">
        <v>3</v>
      </c>
      <c r="BZ218" s="1">
        <v>7</v>
      </c>
      <c r="CA218" s="1">
        <v>7</v>
      </c>
      <c r="CB218" s="1">
        <v>6</v>
      </c>
      <c r="CC218" s="1">
        <v>5</v>
      </c>
      <c r="CD218" s="1">
        <v>5</v>
      </c>
      <c r="CE218" s="1">
        <v>3</v>
      </c>
      <c r="CF218" s="1">
        <v>5</v>
      </c>
      <c r="CG218" s="1">
        <v>7</v>
      </c>
      <c r="CH218" s="1"/>
      <c r="CI218" s="1"/>
      <c r="CJ218" s="1"/>
      <c r="CK218" s="1"/>
      <c r="CL218" s="1"/>
      <c r="CM218" s="1"/>
      <c r="CN218" s="1"/>
      <c r="CO218" s="1"/>
      <c r="CP218" s="1"/>
      <c r="CQ218" s="1"/>
      <c r="CR218" s="1"/>
      <c r="CS218" s="1"/>
      <c r="CT218" s="1"/>
      <c r="CU218" s="1"/>
      <c r="CV218" s="1"/>
      <c r="CW218" s="1"/>
      <c r="CX218" s="1"/>
      <c r="CY218" s="1"/>
      <c r="CZ218" s="1"/>
      <c r="DA218" s="1"/>
      <c r="DB218" s="1"/>
      <c r="DC218" s="1"/>
    </row>
    <row r="219" spans="1:107" x14ac:dyDescent="0.2">
      <c r="A219" s="1">
        <f t="shared" si="3"/>
        <v>218</v>
      </c>
      <c r="B219" t="s">
        <v>9</v>
      </c>
      <c r="C219" s="1">
        <v>0</v>
      </c>
      <c r="E219" s="1">
        <v>10</v>
      </c>
      <c r="F219" s="1">
        <v>10</v>
      </c>
      <c r="G219" s="1">
        <v>15</v>
      </c>
      <c r="H219" s="1">
        <v>10</v>
      </c>
      <c r="I219" s="1">
        <v>11</v>
      </c>
      <c r="J219" s="1">
        <v>12</v>
      </c>
      <c r="K219" s="1">
        <v>13</v>
      </c>
      <c r="L219" s="1">
        <v>10</v>
      </c>
      <c r="M219" s="1">
        <v>10</v>
      </c>
      <c r="N219" s="1">
        <v>5</v>
      </c>
      <c r="O219" s="1">
        <v>9</v>
      </c>
      <c r="P219" s="1">
        <v>6</v>
      </c>
      <c r="S219" s="1"/>
      <c r="T219" s="1"/>
      <c r="U219" s="1">
        <v>10</v>
      </c>
      <c r="V219" s="1">
        <v>4</v>
      </c>
      <c r="W219" s="1"/>
      <c r="Z219" s="1">
        <v>6</v>
      </c>
      <c r="AA219" s="1">
        <v>8</v>
      </c>
      <c r="AB219" s="1">
        <v>8</v>
      </c>
      <c r="AC219" s="1">
        <v>12</v>
      </c>
      <c r="AD219" s="1">
        <v>8</v>
      </c>
      <c r="AE219" s="1"/>
      <c r="AF219" s="1"/>
      <c r="AI219" s="1"/>
      <c r="AJ219" s="1"/>
      <c r="AK219" s="1"/>
      <c r="AL219" s="1"/>
      <c r="AM219" s="1">
        <v>7</v>
      </c>
      <c r="AN219" s="1">
        <v>9</v>
      </c>
      <c r="AO219" s="1">
        <v>12</v>
      </c>
      <c r="AQ219" s="1">
        <v>6</v>
      </c>
      <c r="AR219" s="1">
        <v>6</v>
      </c>
      <c r="AS219" s="1">
        <v>13</v>
      </c>
      <c r="AU219" s="1">
        <v>8</v>
      </c>
      <c r="AV219" s="1">
        <v>7</v>
      </c>
      <c r="AW219" s="1">
        <v>9</v>
      </c>
      <c r="AX219" s="1">
        <v>6</v>
      </c>
      <c r="AY219" s="1">
        <v>10</v>
      </c>
      <c r="AZ219" s="1"/>
      <c r="BA219" s="1"/>
      <c r="BB219" s="1"/>
      <c r="BC219" s="1"/>
      <c r="BD219" s="1"/>
      <c r="BE219" s="1"/>
      <c r="BF219" s="1"/>
      <c r="BG219" s="1"/>
      <c r="BH219" s="1"/>
      <c r="BJ219" s="1"/>
      <c r="BK219" s="1"/>
      <c r="BL219" s="1"/>
      <c r="BM219" s="1"/>
      <c r="BN219" s="1"/>
      <c r="BP219" s="1">
        <v>2</v>
      </c>
      <c r="BQ219" s="1">
        <v>2</v>
      </c>
      <c r="BR219" s="1"/>
      <c r="BS219" s="1"/>
      <c r="BT219" s="1"/>
      <c r="BU219" s="1"/>
      <c r="BV219" s="1">
        <v>3</v>
      </c>
      <c r="BW219" s="1">
        <v>6</v>
      </c>
      <c r="BX219" s="1">
        <v>4</v>
      </c>
      <c r="BY219" s="1">
        <v>2</v>
      </c>
      <c r="BZ219" s="1">
        <v>14</v>
      </c>
      <c r="CA219" s="1">
        <v>6</v>
      </c>
      <c r="CB219" s="1">
        <v>11</v>
      </c>
      <c r="CC219" s="1">
        <v>11</v>
      </c>
      <c r="CD219" s="1">
        <v>8</v>
      </c>
      <c r="CE219" s="1">
        <v>2</v>
      </c>
      <c r="CF219" s="1">
        <v>6</v>
      </c>
      <c r="CG219" s="1">
        <v>6</v>
      </c>
      <c r="CH219" s="1"/>
      <c r="CI219" s="1"/>
      <c r="CJ219" s="1"/>
      <c r="CK219" s="1"/>
      <c r="CL219" s="1"/>
      <c r="CM219" s="1"/>
      <c r="CN219" s="1"/>
      <c r="CO219" s="1"/>
      <c r="CP219" s="1"/>
      <c r="CQ219" s="1"/>
      <c r="CR219" s="1"/>
      <c r="CS219" s="1"/>
      <c r="CT219" s="1"/>
      <c r="CU219" s="1"/>
      <c r="CV219" s="1"/>
      <c r="CW219" s="1"/>
      <c r="CX219" s="1"/>
      <c r="CY219" s="1"/>
      <c r="CZ219" s="1"/>
      <c r="DA219" s="1"/>
      <c r="DB219" s="1"/>
      <c r="DC219" s="1"/>
    </row>
    <row r="220" spans="1:107" x14ac:dyDescent="0.2">
      <c r="A220" s="1">
        <f t="shared" si="3"/>
        <v>219</v>
      </c>
      <c r="B220" t="s">
        <v>4822</v>
      </c>
      <c r="C220" s="1">
        <v>0</v>
      </c>
      <c r="E220" s="1">
        <v>5</v>
      </c>
      <c r="F220" s="1">
        <v>13</v>
      </c>
      <c r="G220" s="1">
        <v>5</v>
      </c>
      <c r="H220" s="1">
        <v>5</v>
      </c>
      <c r="I220" s="1">
        <v>6</v>
      </c>
      <c r="J220" s="1">
        <v>14</v>
      </c>
      <c r="K220" s="1">
        <v>7</v>
      </c>
      <c r="L220" s="1">
        <v>5</v>
      </c>
      <c r="M220" s="1">
        <v>6</v>
      </c>
      <c r="N220" s="1">
        <v>5</v>
      </c>
      <c r="O220" s="1">
        <v>7</v>
      </c>
      <c r="P220" s="1">
        <v>6</v>
      </c>
      <c r="S220" s="1"/>
      <c r="T220" s="1"/>
      <c r="U220" s="1">
        <v>18</v>
      </c>
      <c r="V220" s="1">
        <v>4</v>
      </c>
      <c r="W220" s="1"/>
      <c r="Z220" s="1">
        <v>15</v>
      </c>
      <c r="AA220" s="1">
        <v>14</v>
      </c>
      <c r="AB220" s="1">
        <v>6</v>
      </c>
      <c r="AC220" s="1">
        <v>8</v>
      </c>
      <c r="AD220" s="1">
        <v>8</v>
      </c>
      <c r="AE220" s="1"/>
      <c r="AF220" s="1"/>
      <c r="AI220" s="1"/>
      <c r="AJ220" s="1"/>
      <c r="AK220" s="1"/>
      <c r="AL220" s="1"/>
      <c r="AM220" s="1"/>
      <c r="AN220" s="1"/>
      <c r="AO220" s="1"/>
      <c r="AQ220" s="1"/>
      <c r="AR220" s="1"/>
      <c r="AS220" s="1"/>
      <c r="AU220" s="1"/>
      <c r="AV220" s="1"/>
      <c r="AW220" s="1"/>
      <c r="AX220" s="1">
        <v>4</v>
      </c>
      <c r="AY220" s="1">
        <v>10</v>
      </c>
      <c r="AZ220" s="1">
        <v>9</v>
      </c>
      <c r="BA220" s="1"/>
      <c r="BB220" s="1"/>
      <c r="BC220" s="1">
        <v>12</v>
      </c>
      <c r="BD220" s="1"/>
      <c r="BE220" s="1"/>
      <c r="BF220" s="1"/>
      <c r="BG220" s="1"/>
      <c r="BH220" s="1"/>
      <c r="BJ220" s="1"/>
      <c r="BK220" s="1"/>
      <c r="BL220" s="1"/>
      <c r="BM220" s="1"/>
      <c r="BN220" s="1"/>
      <c r="BP220" s="1">
        <v>2</v>
      </c>
      <c r="BQ220" s="1">
        <v>3</v>
      </c>
      <c r="BR220" s="1"/>
      <c r="BS220" s="1"/>
      <c r="BT220" s="1"/>
      <c r="BU220" s="1"/>
      <c r="BV220" s="1">
        <v>3</v>
      </c>
      <c r="BW220" s="1">
        <v>6</v>
      </c>
      <c r="BX220" s="1">
        <v>4</v>
      </c>
      <c r="BY220" s="1">
        <v>2</v>
      </c>
      <c r="BZ220" s="1">
        <v>9</v>
      </c>
      <c r="CA220" s="1">
        <v>6</v>
      </c>
      <c r="CB220" s="1">
        <v>4</v>
      </c>
      <c r="CC220" s="1">
        <v>18</v>
      </c>
      <c r="CD220" s="1">
        <v>3</v>
      </c>
      <c r="CE220" s="1">
        <v>4</v>
      </c>
      <c r="CF220" s="1">
        <v>7</v>
      </c>
      <c r="CG220" s="1">
        <v>6</v>
      </c>
      <c r="CH220" s="1"/>
      <c r="CI220" s="1"/>
      <c r="CJ220" s="1"/>
      <c r="CK220" s="1"/>
      <c r="CL220" s="1"/>
      <c r="CM220" s="1"/>
      <c r="CN220" s="1"/>
      <c r="CO220" s="1"/>
      <c r="CP220" s="1"/>
      <c r="CQ220" s="1"/>
      <c r="CR220" s="1"/>
      <c r="CS220" s="1"/>
      <c r="CT220" s="1"/>
      <c r="CU220" s="1"/>
      <c r="CV220" s="1"/>
      <c r="CW220" s="1"/>
      <c r="CX220" s="1"/>
      <c r="CY220" s="1"/>
      <c r="CZ220" s="1"/>
      <c r="DA220" s="1"/>
      <c r="DB220" s="1"/>
      <c r="DC220" s="1"/>
    </row>
    <row r="221" spans="1:107" x14ac:dyDescent="0.2">
      <c r="A221" s="1">
        <f t="shared" si="3"/>
        <v>220</v>
      </c>
      <c r="B221" t="s">
        <v>4823</v>
      </c>
      <c r="C221" s="1">
        <v>0</v>
      </c>
      <c r="E221" s="1">
        <v>8</v>
      </c>
      <c r="F221" s="1">
        <v>14</v>
      </c>
      <c r="G221" s="1">
        <v>9</v>
      </c>
      <c r="H221" s="1">
        <v>4</v>
      </c>
      <c r="I221" s="1">
        <v>5</v>
      </c>
      <c r="J221" s="1">
        <v>7</v>
      </c>
      <c r="K221" s="1">
        <v>5</v>
      </c>
      <c r="L221" s="1">
        <v>9</v>
      </c>
      <c r="M221" s="1">
        <v>12</v>
      </c>
      <c r="N221" s="1">
        <v>13</v>
      </c>
      <c r="O221" s="1">
        <v>8</v>
      </c>
      <c r="P221" s="1">
        <v>9</v>
      </c>
      <c r="S221" s="1"/>
      <c r="T221" s="1"/>
      <c r="U221" s="1">
        <v>6</v>
      </c>
      <c r="V221" s="1">
        <v>6</v>
      </c>
      <c r="W221" s="1"/>
      <c r="Z221" s="1">
        <v>11</v>
      </c>
      <c r="AA221" s="1">
        <v>6</v>
      </c>
      <c r="AB221" s="1">
        <v>10</v>
      </c>
      <c r="AC221" s="1">
        <v>9</v>
      </c>
      <c r="AD221" s="1">
        <v>7</v>
      </c>
      <c r="AE221" s="1"/>
      <c r="AF221" s="1"/>
      <c r="AI221" s="1"/>
      <c r="AJ221" s="1"/>
      <c r="AK221" s="1"/>
      <c r="AL221" s="1"/>
      <c r="AM221" s="1"/>
      <c r="AN221" s="1"/>
      <c r="AO221" s="1"/>
      <c r="AQ221" s="1"/>
      <c r="AR221" s="1"/>
      <c r="AS221" s="1"/>
      <c r="AU221" s="1"/>
      <c r="AV221" s="1"/>
      <c r="AW221" s="1"/>
      <c r="AX221" s="1">
        <v>6</v>
      </c>
      <c r="AY221" s="1"/>
      <c r="AZ221" s="1"/>
      <c r="BA221" s="1"/>
      <c r="BB221" s="1"/>
      <c r="BC221" s="1"/>
      <c r="BD221" s="1"/>
      <c r="BE221" s="1"/>
      <c r="BF221" s="1"/>
      <c r="BG221" s="1"/>
      <c r="BH221" s="1"/>
      <c r="BJ221" s="1"/>
      <c r="BK221" s="1"/>
      <c r="BL221" s="1"/>
      <c r="BM221" s="1"/>
      <c r="BN221" s="1"/>
      <c r="BP221" s="1">
        <v>3</v>
      </c>
      <c r="BQ221" s="1">
        <v>5</v>
      </c>
      <c r="BR221" s="1"/>
      <c r="BS221" s="1"/>
      <c r="BT221" s="1"/>
      <c r="BU221" s="1"/>
      <c r="BV221" s="1">
        <v>4</v>
      </c>
      <c r="BW221" s="1">
        <v>6</v>
      </c>
      <c r="BX221" s="1">
        <v>8</v>
      </c>
      <c r="BY221" s="1">
        <v>5</v>
      </c>
      <c r="BZ221" s="1">
        <v>8</v>
      </c>
      <c r="CA221" s="1">
        <v>9</v>
      </c>
      <c r="CB221" s="1">
        <v>5</v>
      </c>
      <c r="CC221" s="1">
        <v>10</v>
      </c>
      <c r="CD221" s="1">
        <v>6</v>
      </c>
      <c r="CE221" s="1">
        <v>3</v>
      </c>
      <c r="CF221" s="1">
        <v>5</v>
      </c>
      <c r="CG221" s="1">
        <v>10</v>
      </c>
      <c r="CH221" s="1"/>
      <c r="CI221" s="1"/>
      <c r="CJ221" s="1"/>
      <c r="CK221" s="1"/>
      <c r="CL221" s="1"/>
      <c r="CM221" s="1"/>
      <c r="CN221" s="1"/>
      <c r="CO221" s="1"/>
      <c r="CP221" s="1"/>
      <c r="CQ221" s="1"/>
      <c r="CR221" s="1"/>
      <c r="CS221" s="1"/>
      <c r="CT221" s="1"/>
      <c r="CU221" s="1"/>
      <c r="CV221" s="1"/>
      <c r="CW221" s="1"/>
      <c r="CX221" s="1"/>
      <c r="CY221" s="1"/>
      <c r="CZ221" s="1"/>
      <c r="DA221" s="1"/>
      <c r="DB221" s="1"/>
      <c r="DC221" s="1"/>
    </row>
    <row r="222" spans="1:107" x14ac:dyDescent="0.2">
      <c r="A222" s="1">
        <f t="shared" si="3"/>
        <v>221</v>
      </c>
      <c r="B222" t="s">
        <v>4824</v>
      </c>
      <c r="C222" s="1">
        <v>0</v>
      </c>
      <c r="E222" s="1">
        <v>8</v>
      </c>
      <c r="F222" s="1">
        <v>9</v>
      </c>
      <c r="G222" s="1">
        <v>9</v>
      </c>
      <c r="H222" s="1">
        <v>4</v>
      </c>
      <c r="I222" s="1">
        <v>5</v>
      </c>
      <c r="J222" s="1">
        <v>7</v>
      </c>
      <c r="K222" s="1">
        <v>5</v>
      </c>
      <c r="L222" s="1">
        <v>9</v>
      </c>
      <c r="M222" s="1">
        <v>7</v>
      </c>
      <c r="N222" s="1">
        <v>8</v>
      </c>
      <c r="O222" s="1">
        <v>8</v>
      </c>
      <c r="P222" s="1">
        <v>9</v>
      </c>
      <c r="S222" s="1"/>
      <c r="T222" s="1"/>
      <c r="U222" s="1">
        <v>6</v>
      </c>
      <c r="V222" s="1">
        <v>6</v>
      </c>
      <c r="W222" s="1"/>
      <c r="Z222" s="1">
        <v>11</v>
      </c>
      <c r="AA222" s="1">
        <v>6</v>
      </c>
      <c r="AB222" s="1">
        <v>10</v>
      </c>
      <c r="AC222" s="1">
        <v>9</v>
      </c>
      <c r="AD222" s="1">
        <v>7</v>
      </c>
      <c r="AE222" s="1"/>
      <c r="AF222" s="1"/>
      <c r="AI222" s="1"/>
      <c r="AJ222" s="1"/>
      <c r="AK222" s="1"/>
      <c r="AL222" s="1"/>
      <c r="AM222" s="1"/>
      <c r="AN222" s="1"/>
      <c r="AO222" s="1"/>
      <c r="AQ222" s="1"/>
      <c r="AR222" s="1"/>
      <c r="AS222" s="1"/>
      <c r="AU222" s="1"/>
      <c r="AV222" s="1"/>
      <c r="AW222" s="1"/>
      <c r="AX222" s="1">
        <v>6</v>
      </c>
      <c r="AY222" s="1"/>
      <c r="AZ222" s="1"/>
      <c r="BA222" s="1"/>
      <c r="BB222" s="1"/>
      <c r="BC222" s="1"/>
      <c r="BD222" s="1"/>
      <c r="BE222" s="1"/>
      <c r="BF222" s="1"/>
      <c r="BG222" s="1"/>
      <c r="BH222" s="1"/>
      <c r="BJ222" s="1"/>
      <c r="BK222" s="1"/>
      <c r="BL222" s="1"/>
      <c r="BM222" s="1"/>
      <c r="BN222" s="1"/>
      <c r="BP222" s="1">
        <v>3</v>
      </c>
      <c r="BQ222" s="1">
        <v>5</v>
      </c>
      <c r="BR222" s="1"/>
      <c r="BS222" s="1"/>
      <c r="BT222" s="1"/>
      <c r="BU222" s="1"/>
      <c r="BV222" s="1">
        <v>4</v>
      </c>
      <c r="BW222" s="1">
        <v>6</v>
      </c>
      <c r="BX222" s="1">
        <v>8</v>
      </c>
      <c r="BY222" s="1">
        <v>5</v>
      </c>
      <c r="BZ222" s="1">
        <v>8</v>
      </c>
      <c r="CA222" s="1">
        <v>9</v>
      </c>
      <c r="CB222" s="1">
        <v>5</v>
      </c>
      <c r="CC222" s="1">
        <v>5</v>
      </c>
      <c r="CD222" s="1">
        <v>6</v>
      </c>
      <c r="CE222" s="1">
        <v>3</v>
      </c>
      <c r="CF222" s="1">
        <v>5</v>
      </c>
      <c r="CG222" s="1">
        <v>10</v>
      </c>
      <c r="CH222" s="1"/>
      <c r="CI222" s="1"/>
      <c r="CJ222" s="1"/>
      <c r="CK222" s="1"/>
      <c r="CL222" s="1"/>
      <c r="CM222" s="1"/>
      <c r="CN222" s="1"/>
      <c r="CO222" s="1"/>
      <c r="CP222" s="1"/>
      <c r="CQ222" s="1"/>
      <c r="CR222" s="1"/>
      <c r="CS222" s="1"/>
      <c r="CT222" s="1"/>
      <c r="CU222" s="1"/>
      <c r="CV222" s="1"/>
      <c r="CW222" s="1"/>
      <c r="CX222" s="1"/>
      <c r="CY222" s="1"/>
      <c r="CZ222" s="1"/>
      <c r="DA222" s="1"/>
      <c r="DB222" s="1"/>
      <c r="DC222" s="1"/>
    </row>
    <row r="223" spans="1:107" x14ac:dyDescent="0.2">
      <c r="A223" s="1">
        <f t="shared" si="3"/>
        <v>222</v>
      </c>
      <c r="B223" t="s">
        <v>4825</v>
      </c>
      <c r="C223" s="1">
        <v>0</v>
      </c>
      <c r="E223" s="1">
        <v>13</v>
      </c>
      <c r="F223" s="1">
        <v>19</v>
      </c>
      <c r="G223" s="1">
        <v>19</v>
      </c>
      <c r="H223" s="1">
        <v>4</v>
      </c>
      <c r="I223" s="1">
        <v>5</v>
      </c>
      <c r="J223" s="1">
        <v>7</v>
      </c>
      <c r="K223" s="1">
        <v>5</v>
      </c>
      <c r="L223" s="1">
        <v>9</v>
      </c>
      <c r="M223" s="1">
        <v>7</v>
      </c>
      <c r="N223" s="1">
        <v>13</v>
      </c>
      <c r="O223" s="1">
        <v>8</v>
      </c>
      <c r="P223" s="1">
        <v>9</v>
      </c>
      <c r="S223" s="1"/>
      <c r="T223" s="1"/>
      <c r="U223" s="1">
        <v>11</v>
      </c>
      <c r="V223" s="1">
        <v>6</v>
      </c>
      <c r="W223" s="1"/>
      <c r="Z223" s="1">
        <v>11</v>
      </c>
      <c r="AA223" s="1">
        <v>6</v>
      </c>
      <c r="AB223" s="1">
        <v>10</v>
      </c>
      <c r="AC223" s="1">
        <v>9</v>
      </c>
      <c r="AD223" s="1">
        <v>7</v>
      </c>
      <c r="AE223" s="1"/>
      <c r="AF223" s="1"/>
      <c r="AI223" s="1"/>
      <c r="AJ223" s="1"/>
      <c r="AK223" s="1"/>
      <c r="AL223" s="1">
        <v>9</v>
      </c>
      <c r="AM223" s="1">
        <v>8</v>
      </c>
      <c r="AN223" s="1"/>
      <c r="AO223" s="1"/>
      <c r="AQ223" s="1"/>
      <c r="AR223" s="1"/>
      <c r="AS223" s="1"/>
      <c r="AU223" s="1"/>
      <c r="AV223" s="1"/>
      <c r="AW223" s="1"/>
      <c r="AX223" s="1">
        <v>6</v>
      </c>
      <c r="AY223" s="1"/>
      <c r="AZ223" s="1"/>
      <c r="BA223" s="1"/>
      <c r="BB223" s="1">
        <v>12</v>
      </c>
      <c r="BC223" s="1"/>
      <c r="BD223" s="1"/>
      <c r="BE223" s="1"/>
      <c r="BF223" s="1"/>
      <c r="BG223" s="1"/>
      <c r="BH223" s="1"/>
      <c r="BJ223" s="1"/>
      <c r="BK223" s="1"/>
      <c r="BL223" s="1"/>
      <c r="BM223" s="1"/>
      <c r="BN223" s="1"/>
      <c r="BP223" s="1">
        <v>3</v>
      </c>
      <c r="BQ223" s="1">
        <v>5</v>
      </c>
      <c r="BR223" s="1"/>
      <c r="BS223" s="1"/>
      <c r="BT223" s="1"/>
      <c r="BU223" s="1"/>
      <c r="BV223" s="1">
        <v>4</v>
      </c>
      <c r="BW223" s="1">
        <v>6</v>
      </c>
      <c r="BX223" s="1">
        <v>8</v>
      </c>
      <c r="BY223" s="1">
        <v>5</v>
      </c>
      <c r="BZ223" s="1">
        <v>13</v>
      </c>
      <c r="CA223" s="1">
        <v>14</v>
      </c>
      <c r="CB223" s="1">
        <v>10</v>
      </c>
      <c r="CC223" s="1">
        <v>5</v>
      </c>
      <c r="CD223" s="1">
        <v>6</v>
      </c>
      <c r="CE223" s="1">
        <v>3</v>
      </c>
      <c r="CF223" s="1">
        <v>5</v>
      </c>
      <c r="CG223" s="1">
        <v>10</v>
      </c>
      <c r="CH223" s="1"/>
      <c r="CI223" s="1"/>
      <c r="CJ223" s="1"/>
      <c r="CK223" s="1"/>
      <c r="CL223" s="1"/>
      <c r="CM223" s="1"/>
      <c r="CN223" s="1"/>
      <c r="CO223" s="1"/>
      <c r="CP223" s="1"/>
      <c r="CQ223" s="1"/>
      <c r="CR223" s="1"/>
      <c r="CS223" s="1"/>
      <c r="CT223" s="1"/>
      <c r="CU223" s="1"/>
      <c r="CV223" s="1"/>
      <c r="CW223" s="1"/>
      <c r="CX223" s="1"/>
      <c r="CY223" s="1"/>
      <c r="CZ223" s="1"/>
      <c r="DA223" s="1"/>
      <c r="DB223" s="1"/>
      <c r="DC223" s="1"/>
    </row>
    <row r="224" spans="1:107" x14ac:dyDescent="0.2">
      <c r="A224" s="1">
        <f t="shared" si="3"/>
        <v>223</v>
      </c>
      <c r="B224" t="s">
        <v>4826</v>
      </c>
      <c r="C224" s="1">
        <v>0</v>
      </c>
      <c r="E224" s="1">
        <v>10</v>
      </c>
      <c r="F224" s="1">
        <v>5</v>
      </c>
      <c r="G224" s="1">
        <v>5</v>
      </c>
      <c r="H224" s="1">
        <v>5</v>
      </c>
      <c r="I224" s="1">
        <v>6</v>
      </c>
      <c r="J224" s="1">
        <v>7</v>
      </c>
      <c r="K224" s="1">
        <v>8</v>
      </c>
      <c r="L224" s="1">
        <v>5</v>
      </c>
      <c r="M224" s="1">
        <v>5</v>
      </c>
      <c r="N224" s="1">
        <v>5</v>
      </c>
      <c r="O224" s="1">
        <v>9</v>
      </c>
      <c r="P224" s="1">
        <v>6</v>
      </c>
      <c r="S224" s="1"/>
      <c r="T224" s="1"/>
      <c r="U224" s="1">
        <v>5</v>
      </c>
      <c r="V224" s="1">
        <v>4</v>
      </c>
      <c r="W224" s="1"/>
      <c r="Z224" s="1">
        <v>6</v>
      </c>
      <c r="AA224" s="1">
        <v>8</v>
      </c>
      <c r="AB224" s="1">
        <v>8</v>
      </c>
      <c r="AC224" s="1">
        <v>7</v>
      </c>
      <c r="AD224" s="1">
        <v>8</v>
      </c>
      <c r="AE224" s="1"/>
      <c r="AF224" s="1"/>
      <c r="AI224" s="1"/>
      <c r="AJ224" s="1"/>
      <c r="AK224" s="1"/>
      <c r="AL224" s="1"/>
      <c r="AM224" s="1">
        <v>12</v>
      </c>
      <c r="AN224" s="1"/>
      <c r="AO224" s="1"/>
      <c r="AQ224" s="1"/>
      <c r="AR224" s="1"/>
      <c r="AS224" s="1"/>
      <c r="AU224" s="1"/>
      <c r="AV224" s="1"/>
      <c r="AW224" s="1"/>
      <c r="AX224" s="1">
        <v>4</v>
      </c>
      <c r="AY224" s="1"/>
      <c r="AZ224" s="1"/>
      <c r="BA224" s="1"/>
      <c r="BB224" s="1"/>
      <c r="BC224" s="1"/>
      <c r="BD224" s="1"/>
      <c r="BE224" s="1"/>
      <c r="BF224" s="1"/>
      <c r="BG224" s="1"/>
      <c r="BH224" s="1"/>
      <c r="BJ224" s="1"/>
      <c r="BK224" s="1"/>
      <c r="BL224" s="1"/>
      <c r="BM224" s="1"/>
      <c r="BN224" s="1"/>
      <c r="BP224" s="1">
        <v>2</v>
      </c>
      <c r="BQ224" s="1">
        <v>2</v>
      </c>
      <c r="BR224" s="1"/>
      <c r="BS224" s="1"/>
      <c r="BT224" s="1"/>
      <c r="BU224" s="1"/>
      <c r="BV224" s="1">
        <v>3</v>
      </c>
      <c r="BW224" s="1">
        <v>6</v>
      </c>
      <c r="BX224" s="1">
        <v>4</v>
      </c>
      <c r="BY224" s="1">
        <v>2</v>
      </c>
      <c r="BZ224" s="1">
        <v>4</v>
      </c>
      <c r="CA224" s="1">
        <v>6</v>
      </c>
      <c r="CB224" s="1">
        <v>6</v>
      </c>
      <c r="CC224" s="1">
        <v>6</v>
      </c>
      <c r="CD224" s="1">
        <v>8</v>
      </c>
      <c r="CE224" s="1">
        <v>2</v>
      </c>
      <c r="CF224" s="1">
        <v>6</v>
      </c>
      <c r="CG224" s="1">
        <v>6</v>
      </c>
      <c r="CH224" s="1"/>
      <c r="CI224" s="1"/>
      <c r="CJ224" s="1"/>
      <c r="CK224" s="1"/>
      <c r="CL224" s="1"/>
      <c r="CM224" s="1"/>
      <c r="CN224" s="1"/>
      <c r="CO224" s="1"/>
      <c r="CP224" s="1"/>
      <c r="CQ224" s="1"/>
      <c r="CR224" s="1"/>
      <c r="CS224" s="1"/>
      <c r="CT224" s="1"/>
      <c r="CU224" s="1"/>
      <c r="CV224" s="1"/>
      <c r="CW224" s="1"/>
      <c r="CX224" s="1"/>
      <c r="CY224" s="1"/>
      <c r="CZ224" s="1"/>
      <c r="DA224" s="1"/>
      <c r="DB224" s="1"/>
      <c r="DC224" s="1"/>
    </row>
    <row r="225" spans="1:109" x14ac:dyDescent="0.2">
      <c r="A225" s="1">
        <f t="shared" si="3"/>
        <v>224</v>
      </c>
      <c r="B225" t="s">
        <v>4827</v>
      </c>
      <c r="C225" s="1">
        <v>0</v>
      </c>
      <c r="E225" s="1">
        <v>4</v>
      </c>
      <c r="F225" s="1">
        <v>4</v>
      </c>
      <c r="G225" s="1">
        <v>8</v>
      </c>
      <c r="H225" s="1">
        <v>10</v>
      </c>
      <c r="I225" s="1">
        <v>9</v>
      </c>
      <c r="J225" s="1">
        <v>5</v>
      </c>
      <c r="K225" s="1">
        <v>4</v>
      </c>
      <c r="L225" s="1">
        <v>7</v>
      </c>
      <c r="M225" s="1">
        <v>5</v>
      </c>
      <c r="N225" s="1">
        <v>6</v>
      </c>
      <c r="O225" s="1">
        <v>7</v>
      </c>
      <c r="P225" s="1">
        <v>7</v>
      </c>
      <c r="S225" s="1"/>
      <c r="T225" s="1"/>
      <c r="U225" s="1">
        <v>6</v>
      </c>
      <c r="V225" s="1">
        <v>7</v>
      </c>
      <c r="W225" s="1"/>
      <c r="Z225" s="1">
        <v>8</v>
      </c>
      <c r="AA225" s="1">
        <v>7</v>
      </c>
      <c r="AB225" s="1">
        <v>7</v>
      </c>
      <c r="AC225" s="1">
        <v>7</v>
      </c>
      <c r="AD225" s="1">
        <v>10</v>
      </c>
      <c r="AE225" s="1"/>
      <c r="AF225" s="1"/>
      <c r="AI225" s="1"/>
      <c r="AJ225" s="1"/>
      <c r="AK225" s="1"/>
      <c r="AL225" s="1"/>
      <c r="AM225" s="1"/>
      <c r="AN225" s="1"/>
      <c r="AO225" s="1"/>
      <c r="AQ225" s="1"/>
      <c r="AR225" s="1"/>
      <c r="AS225" s="1"/>
      <c r="AU225" s="1"/>
      <c r="AV225" s="1"/>
      <c r="AW225" s="1"/>
      <c r="AX225" s="1">
        <v>6</v>
      </c>
      <c r="AY225" s="1"/>
      <c r="AZ225" s="1"/>
      <c r="BA225" s="1"/>
      <c r="BB225" s="1"/>
      <c r="BC225" s="1"/>
      <c r="BD225" s="1"/>
      <c r="BE225" s="1"/>
      <c r="BF225" s="1"/>
      <c r="BG225" s="1"/>
      <c r="BH225" s="1"/>
      <c r="BJ225" s="1"/>
      <c r="BK225" s="1"/>
      <c r="BL225" s="1"/>
      <c r="BM225" s="1"/>
      <c r="BN225" s="1"/>
      <c r="BP225" s="1">
        <v>5</v>
      </c>
      <c r="BQ225" s="1">
        <v>2</v>
      </c>
      <c r="BR225" s="1"/>
      <c r="BS225" s="1"/>
      <c r="BT225" s="1"/>
      <c r="BU225" s="1"/>
      <c r="BV225" s="1">
        <v>3</v>
      </c>
      <c r="BW225" s="1">
        <v>5</v>
      </c>
      <c r="BX225" s="1">
        <v>8</v>
      </c>
      <c r="BY225" s="1">
        <v>5</v>
      </c>
      <c r="BZ225" s="1">
        <v>5</v>
      </c>
      <c r="CA225" s="1">
        <v>9</v>
      </c>
      <c r="CB225" s="1">
        <v>4</v>
      </c>
      <c r="CC225" s="1">
        <v>4</v>
      </c>
      <c r="CD225" s="1">
        <v>9</v>
      </c>
      <c r="CE225" s="1">
        <v>5</v>
      </c>
      <c r="CF225" s="1">
        <v>5</v>
      </c>
      <c r="CG225" s="1">
        <v>9</v>
      </c>
      <c r="CH225" s="1"/>
      <c r="CI225" s="1"/>
      <c r="CJ225" s="1"/>
      <c r="CK225" s="1"/>
      <c r="CL225" s="1"/>
      <c r="CM225" s="1"/>
      <c r="CN225" s="1"/>
      <c r="CO225" s="1"/>
      <c r="CP225" s="1"/>
      <c r="CQ225" s="1"/>
      <c r="CR225" s="1"/>
      <c r="CS225" s="1"/>
      <c r="CT225" s="1"/>
      <c r="CU225" s="1"/>
      <c r="CV225" s="1"/>
      <c r="CW225" s="1"/>
      <c r="CX225" s="1"/>
      <c r="CY225" s="1"/>
      <c r="CZ225" s="1"/>
      <c r="DA225" s="1"/>
      <c r="DB225" s="1"/>
      <c r="DC225" s="1"/>
    </row>
    <row r="226" spans="1:109" x14ac:dyDescent="0.2">
      <c r="A226" s="1">
        <f t="shared" si="3"/>
        <v>225</v>
      </c>
      <c r="B226" t="s">
        <v>4828</v>
      </c>
      <c r="C226" s="1">
        <v>0</v>
      </c>
      <c r="E226" s="1">
        <v>5</v>
      </c>
      <c r="F226" s="1">
        <v>5</v>
      </c>
      <c r="G226" s="1">
        <v>5</v>
      </c>
      <c r="H226" s="1">
        <v>5</v>
      </c>
      <c r="I226" s="1">
        <v>6</v>
      </c>
      <c r="J226" s="1">
        <v>7</v>
      </c>
      <c r="K226" s="1">
        <v>8</v>
      </c>
      <c r="L226" s="1">
        <v>5</v>
      </c>
      <c r="M226" s="1">
        <v>5</v>
      </c>
      <c r="N226" s="1">
        <v>5</v>
      </c>
      <c r="O226" s="1">
        <v>9</v>
      </c>
      <c r="P226" s="1">
        <v>6</v>
      </c>
      <c r="S226" s="1"/>
      <c r="T226" s="1"/>
      <c r="U226" s="1">
        <v>5</v>
      </c>
      <c r="V226" s="1">
        <v>9</v>
      </c>
      <c r="W226" s="1"/>
      <c r="Z226" s="1">
        <v>6</v>
      </c>
      <c r="AA226" s="1">
        <v>8</v>
      </c>
      <c r="AB226" s="1">
        <v>8</v>
      </c>
      <c r="AC226" s="1">
        <v>7</v>
      </c>
      <c r="AD226" s="1">
        <v>8</v>
      </c>
      <c r="AE226" s="1"/>
      <c r="AF226" s="1"/>
      <c r="AI226" s="1"/>
      <c r="AJ226" s="1"/>
      <c r="AK226" s="1"/>
      <c r="AL226" s="1"/>
      <c r="AM226" s="1"/>
      <c r="AN226" s="1"/>
      <c r="AO226" s="1"/>
      <c r="AQ226" s="1"/>
      <c r="AR226" s="1"/>
      <c r="AS226" s="1"/>
      <c r="AU226" s="1"/>
      <c r="AV226" s="1"/>
      <c r="AW226" s="1"/>
      <c r="AX226" s="1">
        <v>9</v>
      </c>
      <c r="AY226" s="1"/>
      <c r="AZ226" s="1"/>
      <c r="BA226" s="1"/>
      <c r="BB226" s="1"/>
      <c r="BC226" s="1"/>
      <c r="BD226" s="1"/>
      <c r="BE226" s="1"/>
      <c r="BF226" s="1"/>
      <c r="BG226" s="1"/>
      <c r="BH226" s="1"/>
      <c r="BJ226" s="1"/>
      <c r="BK226" s="1"/>
      <c r="BL226" s="1"/>
      <c r="BM226" s="1"/>
      <c r="BN226" s="1"/>
      <c r="BP226" s="1">
        <v>2</v>
      </c>
      <c r="BQ226" s="1">
        <v>2</v>
      </c>
      <c r="BR226" s="1"/>
      <c r="BS226" s="1"/>
      <c r="BT226" s="1"/>
      <c r="BU226" s="1"/>
      <c r="BV226" s="1">
        <v>3</v>
      </c>
      <c r="BW226" s="1">
        <v>6</v>
      </c>
      <c r="BX226" s="1">
        <v>4</v>
      </c>
      <c r="BY226" s="1">
        <v>2</v>
      </c>
      <c r="BZ226" s="1">
        <v>4</v>
      </c>
      <c r="CA226" s="1">
        <v>6</v>
      </c>
      <c r="CB226" s="1">
        <v>6</v>
      </c>
      <c r="CC226" s="1">
        <v>6</v>
      </c>
      <c r="CD226" s="1">
        <v>3</v>
      </c>
      <c r="CE226" s="1">
        <v>2</v>
      </c>
      <c r="CF226" s="1">
        <v>6</v>
      </c>
      <c r="CG226" s="1">
        <v>6</v>
      </c>
      <c r="CH226" s="1"/>
      <c r="CI226" s="1"/>
      <c r="CJ226" s="1"/>
      <c r="CK226" s="1"/>
      <c r="CL226" s="1"/>
      <c r="CM226" s="1"/>
      <c r="CN226" s="1"/>
      <c r="CO226" s="1"/>
      <c r="CP226" s="1"/>
      <c r="CQ226" s="1"/>
      <c r="CR226" s="1"/>
      <c r="CS226" s="1"/>
      <c r="CT226" s="1"/>
      <c r="CU226" s="1"/>
      <c r="CV226" s="1"/>
      <c r="CW226" s="1"/>
      <c r="CX226" s="1"/>
      <c r="CY226" s="1"/>
      <c r="CZ226" s="1"/>
      <c r="DA226" s="1"/>
      <c r="DB226" s="1"/>
      <c r="DC226" s="1"/>
    </row>
    <row r="227" spans="1:109" x14ac:dyDescent="0.2">
      <c r="A227" s="1">
        <f t="shared" si="3"/>
        <v>226</v>
      </c>
      <c r="B227" t="s">
        <v>4829</v>
      </c>
      <c r="C227" s="1">
        <v>0</v>
      </c>
      <c r="E227" s="1">
        <v>6</v>
      </c>
      <c r="F227" s="1">
        <v>12</v>
      </c>
      <c r="G227" s="1">
        <v>6</v>
      </c>
      <c r="H227" s="1">
        <v>4</v>
      </c>
      <c r="I227" s="1">
        <v>5</v>
      </c>
      <c r="J227" s="1">
        <v>11</v>
      </c>
      <c r="K227" s="1">
        <v>5</v>
      </c>
      <c r="L227" s="1">
        <v>11</v>
      </c>
      <c r="M227" s="1">
        <v>5</v>
      </c>
      <c r="N227" s="1">
        <v>12</v>
      </c>
      <c r="O227" s="1">
        <v>6</v>
      </c>
      <c r="P227" s="1">
        <v>11</v>
      </c>
      <c r="S227" s="1"/>
      <c r="T227" s="1"/>
      <c r="U227" s="1">
        <v>13</v>
      </c>
      <c r="V227" s="1">
        <v>5</v>
      </c>
      <c r="W227" s="1"/>
      <c r="Z227" s="1">
        <v>9</v>
      </c>
      <c r="AA227" s="1">
        <v>7</v>
      </c>
      <c r="AB227" s="1">
        <v>7</v>
      </c>
      <c r="AC227" s="1">
        <v>8</v>
      </c>
      <c r="AD227" s="1">
        <v>6</v>
      </c>
      <c r="AE227" s="1"/>
      <c r="AF227" s="1"/>
      <c r="AI227" s="1"/>
      <c r="AJ227" s="1"/>
      <c r="AK227" s="1"/>
      <c r="AL227" s="1"/>
      <c r="AM227" s="1"/>
      <c r="AN227" s="1"/>
      <c r="AO227" s="1"/>
      <c r="AQ227" s="1"/>
      <c r="AR227" s="1"/>
      <c r="AS227" s="1"/>
      <c r="AU227" s="1"/>
      <c r="AV227" s="1"/>
      <c r="AW227" s="1"/>
      <c r="AX227" s="1">
        <v>5</v>
      </c>
      <c r="AY227" s="1"/>
      <c r="AZ227" s="1"/>
      <c r="BA227" s="1"/>
      <c r="BB227" s="1"/>
      <c r="BC227" s="1"/>
      <c r="BD227" s="1"/>
      <c r="BE227" s="1"/>
      <c r="BF227" s="1"/>
      <c r="BG227" s="1"/>
      <c r="BH227" s="1"/>
      <c r="BJ227" s="1"/>
      <c r="BK227" s="1"/>
      <c r="BL227" s="1"/>
      <c r="BM227" s="1"/>
      <c r="BN227" s="1"/>
      <c r="BP227" s="1">
        <v>2</v>
      </c>
      <c r="BQ227" s="1">
        <v>3</v>
      </c>
      <c r="BR227" s="1"/>
      <c r="BS227" s="1"/>
      <c r="BT227" s="1"/>
      <c r="BU227" s="1"/>
      <c r="BV227" s="1">
        <v>3</v>
      </c>
      <c r="BW227" s="1">
        <v>5</v>
      </c>
      <c r="BX227" s="1">
        <v>5</v>
      </c>
      <c r="BY227" s="1">
        <v>3</v>
      </c>
      <c r="BZ227" s="1">
        <v>12</v>
      </c>
      <c r="CA227" s="1">
        <v>7</v>
      </c>
      <c r="CB227" s="1">
        <v>6</v>
      </c>
      <c r="CC227" s="1">
        <v>5</v>
      </c>
      <c r="CD227" s="1">
        <v>5</v>
      </c>
      <c r="CE227" s="1">
        <v>3</v>
      </c>
      <c r="CF227" s="1">
        <v>5</v>
      </c>
      <c r="CG227" s="1">
        <v>7</v>
      </c>
      <c r="CH227" s="1"/>
      <c r="CI227" s="1"/>
      <c r="CJ227" s="1"/>
      <c r="CK227" s="1"/>
      <c r="CL227" s="1"/>
      <c r="CM227" s="1"/>
      <c r="CN227" s="1"/>
      <c r="CO227" s="1"/>
      <c r="CP227" s="1"/>
      <c r="CQ227" s="1"/>
      <c r="CR227" s="1"/>
      <c r="CS227" s="1"/>
      <c r="CT227" s="1"/>
      <c r="CU227" s="1"/>
      <c r="CV227" s="1"/>
      <c r="CW227" s="1"/>
      <c r="CX227" s="1"/>
      <c r="CY227" s="1"/>
      <c r="CZ227" s="1"/>
      <c r="DA227" s="1"/>
      <c r="DB227" s="1"/>
      <c r="DC227" s="1"/>
    </row>
    <row r="228" spans="1:109" x14ac:dyDescent="0.2">
      <c r="A228" s="1">
        <f t="shared" si="3"/>
        <v>227</v>
      </c>
      <c r="B228" t="s">
        <v>4830</v>
      </c>
      <c r="C228" s="1">
        <v>0</v>
      </c>
      <c r="E228" s="1">
        <v>10</v>
      </c>
      <c r="F228" s="1">
        <v>8</v>
      </c>
      <c r="G228" s="1">
        <v>5</v>
      </c>
      <c r="H228" s="1">
        <v>15</v>
      </c>
      <c r="I228" s="1">
        <v>11</v>
      </c>
      <c r="J228" s="1">
        <v>19</v>
      </c>
      <c r="K228" s="1">
        <v>17</v>
      </c>
      <c r="L228" s="1">
        <v>5</v>
      </c>
      <c r="M228" s="1">
        <v>6</v>
      </c>
      <c r="N228" s="1">
        <v>5</v>
      </c>
      <c r="O228" s="1">
        <v>17</v>
      </c>
      <c r="P228" s="1">
        <v>9</v>
      </c>
      <c r="S228" s="1"/>
      <c r="T228" s="1"/>
      <c r="U228" s="1">
        <v>13</v>
      </c>
      <c r="V228" s="1">
        <v>4</v>
      </c>
      <c r="W228" s="1"/>
      <c r="Z228" s="1">
        <v>10</v>
      </c>
      <c r="AA228" s="1">
        <v>19</v>
      </c>
      <c r="AB228" s="1">
        <v>11</v>
      </c>
      <c r="AC228" s="1">
        <v>18</v>
      </c>
      <c r="AD228" s="1">
        <v>18</v>
      </c>
      <c r="AE228" s="1"/>
      <c r="AF228" s="1"/>
      <c r="AI228" s="1"/>
      <c r="AJ228" s="1"/>
      <c r="AK228" s="1"/>
      <c r="AL228" s="1"/>
      <c r="AM228" s="1"/>
      <c r="AN228" s="1"/>
      <c r="AO228" s="1"/>
      <c r="AQ228" s="1"/>
      <c r="AR228" s="1"/>
      <c r="AS228" s="1"/>
      <c r="AU228" s="1"/>
      <c r="AV228" s="1"/>
      <c r="AW228" s="1"/>
      <c r="AX228" s="1">
        <v>4</v>
      </c>
      <c r="AY228" s="1"/>
      <c r="AZ228" s="1">
        <v>12</v>
      </c>
      <c r="BA228" s="1">
        <v>9</v>
      </c>
      <c r="BB228" s="1">
        <v>10</v>
      </c>
      <c r="BC228" s="1">
        <v>17</v>
      </c>
      <c r="BD228" s="1">
        <v>15</v>
      </c>
      <c r="BE228" s="1">
        <v>16</v>
      </c>
      <c r="BF228" s="1">
        <v>15</v>
      </c>
      <c r="BG228" s="1"/>
      <c r="BH228" s="1"/>
      <c r="BJ228" s="1"/>
      <c r="BK228" s="1"/>
      <c r="BL228" s="1"/>
      <c r="BM228" s="1"/>
      <c r="BN228" s="1"/>
      <c r="BP228" s="1">
        <v>2</v>
      </c>
      <c r="BQ228" s="1">
        <v>3</v>
      </c>
      <c r="BR228" s="1"/>
      <c r="BS228" s="1"/>
      <c r="BT228" s="1"/>
      <c r="BU228" s="1"/>
      <c r="BV228" s="1">
        <v>8</v>
      </c>
      <c r="BW228" s="1">
        <v>16</v>
      </c>
      <c r="BX228" s="1">
        <v>14</v>
      </c>
      <c r="BY228" s="1">
        <v>2</v>
      </c>
      <c r="BZ228" s="1">
        <v>9</v>
      </c>
      <c r="CA228" s="1">
        <v>6</v>
      </c>
      <c r="CB228" s="1">
        <v>4</v>
      </c>
      <c r="CC228" s="1">
        <v>8</v>
      </c>
      <c r="CD228" s="1">
        <v>3</v>
      </c>
      <c r="CE228" s="1">
        <v>9</v>
      </c>
      <c r="CF228" s="1">
        <v>17</v>
      </c>
      <c r="CG228" s="1">
        <v>11</v>
      </c>
      <c r="CH228" s="1"/>
      <c r="CI228" s="1"/>
      <c r="CJ228" s="1"/>
      <c r="CK228" s="1"/>
      <c r="CL228" s="1"/>
      <c r="CM228" s="1"/>
      <c r="CN228" s="1"/>
      <c r="CO228" s="1"/>
      <c r="CP228" s="1"/>
      <c r="CQ228" s="1"/>
      <c r="CR228" s="1"/>
      <c r="CS228" s="1"/>
      <c r="CT228" s="1"/>
      <c r="CU228" s="1"/>
      <c r="CV228" s="1"/>
      <c r="CW228" s="1"/>
      <c r="CX228" s="1"/>
      <c r="CY228" s="1"/>
      <c r="CZ228" s="1"/>
      <c r="DA228" s="1"/>
      <c r="DB228" s="1"/>
      <c r="DC228" s="1"/>
    </row>
    <row r="229" spans="1:109" ht="242.25" x14ac:dyDescent="0.2">
      <c r="A229" s="1">
        <f t="shared" si="3"/>
        <v>228</v>
      </c>
      <c r="B229" t="s">
        <v>23</v>
      </c>
      <c r="C229" s="1">
        <v>0</v>
      </c>
      <c r="E229" s="4" t="s">
        <v>4868</v>
      </c>
      <c r="F229" s="4" t="s">
        <v>4689</v>
      </c>
      <c r="G229" s="4" t="s">
        <v>4917</v>
      </c>
      <c r="H229" s="4" t="s">
        <v>4920</v>
      </c>
      <c r="I229" s="4" t="s">
        <v>5239</v>
      </c>
      <c r="J229" s="4" t="s">
        <v>5024</v>
      </c>
      <c r="K229" s="4" t="s">
        <v>5028</v>
      </c>
      <c r="L229" s="4" t="s">
        <v>5045</v>
      </c>
      <c r="M229" s="4" t="s">
        <v>5054</v>
      </c>
      <c r="N229" s="4" t="s">
        <v>5063</v>
      </c>
      <c r="O229" s="4" t="s">
        <v>5074</v>
      </c>
      <c r="P229" s="4" t="s">
        <v>5278</v>
      </c>
      <c r="S229" s="4"/>
      <c r="T229" s="4"/>
      <c r="U229" s="4" t="s">
        <v>5428</v>
      </c>
      <c r="V229" s="4" t="s">
        <v>5460</v>
      </c>
      <c r="W229" s="4"/>
      <c r="Z229" s="4" t="s">
        <v>5122</v>
      </c>
      <c r="AA229" s="4" t="s">
        <v>34</v>
      </c>
      <c r="AB229" s="4" t="s">
        <v>5420</v>
      </c>
      <c r="AC229" s="4" t="s">
        <v>5365</v>
      </c>
      <c r="AD229" s="4" t="s">
        <v>5524</v>
      </c>
      <c r="AE229" s="4"/>
      <c r="AF229" s="4"/>
      <c r="AI229" s="4"/>
      <c r="AJ229" s="4"/>
      <c r="AK229" s="4"/>
      <c r="AL229" s="4"/>
      <c r="AM229" s="4"/>
      <c r="AN229" s="4"/>
      <c r="AO229" s="4"/>
      <c r="AQ229" s="176" t="s">
        <v>5165</v>
      </c>
      <c r="AR229" s="176" t="s">
        <v>5170</v>
      </c>
      <c r="AS229" s="176" t="s">
        <v>5169</v>
      </c>
      <c r="AU229" s="176" t="s">
        <v>5293</v>
      </c>
      <c r="AV229" s="4" t="s">
        <v>5294</v>
      </c>
      <c r="AW229" s="4" t="s">
        <v>5295</v>
      </c>
      <c r="AX229" s="4" t="s">
        <v>5375</v>
      </c>
      <c r="AY229" s="4" t="s">
        <v>5296</v>
      </c>
      <c r="AZ229" s="4" t="s">
        <v>5342</v>
      </c>
      <c r="BA229" s="4" t="s">
        <v>5343</v>
      </c>
      <c r="BB229" s="4" t="s">
        <v>5344</v>
      </c>
      <c r="BC229" s="4" t="s">
        <v>5345</v>
      </c>
      <c r="BD229" s="4" t="s">
        <v>5346</v>
      </c>
      <c r="BE229" s="4" t="s">
        <v>5347</v>
      </c>
      <c r="BF229" s="4" t="s">
        <v>5348</v>
      </c>
      <c r="BG229" s="4"/>
      <c r="BH229" s="4"/>
      <c r="BJ229" s="4"/>
      <c r="BK229" s="4"/>
      <c r="BL229" s="4"/>
      <c r="BM229" s="4"/>
      <c r="BN229" s="4"/>
      <c r="BP229" s="4" t="s">
        <v>5092</v>
      </c>
      <c r="BQ229" s="4" t="s">
        <v>5099</v>
      </c>
      <c r="BR229" s="4"/>
      <c r="BS229" s="4"/>
      <c r="BT229" s="4"/>
      <c r="BU229" s="4"/>
      <c r="BV229" s="4" t="s">
        <v>5342</v>
      </c>
      <c r="BW229" s="4" t="s">
        <v>5399</v>
      </c>
      <c r="BX229" s="4" t="s">
        <v>5406</v>
      </c>
      <c r="BY229" s="4" t="s">
        <v>5436</v>
      </c>
      <c r="BZ229" s="4" t="s">
        <v>5447</v>
      </c>
      <c r="CA229" s="4" t="s">
        <v>34</v>
      </c>
      <c r="CB229" s="4" t="s">
        <v>5447</v>
      </c>
      <c r="CC229" s="4" t="s">
        <v>5447</v>
      </c>
      <c r="CD229" s="4" t="s">
        <v>5274</v>
      </c>
      <c r="CE229" s="4" t="s">
        <v>5576</v>
      </c>
      <c r="CF229" s="4" t="s">
        <v>5342</v>
      </c>
      <c r="CG229" s="4" t="s">
        <v>5571</v>
      </c>
      <c r="CH229" s="4"/>
      <c r="CI229" s="4"/>
      <c r="CJ229" s="4"/>
      <c r="CK229" s="4"/>
      <c r="CL229" s="4"/>
      <c r="CM229" s="4"/>
      <c r="CN229" s="4"/>
      <c r="CO229" s="4"/>
      <c r="CP229" s="4"/>
      <c r="CQ229" s="4"/>
      <c r="CR229" s="4"/>
      <c r="CS229" s="4"/>
      <c r="CT229" s="4"/>
      <c r="CU229" s="4"/>
      <c r="CV229" s="4"/>
      <c r="CW229" s="4"/>
      <c r="CX229" s="4"/>
      <c r="CY229" s="4"/>
      <c r="CZ229" s="4"/>
      <c r="DA229" s="4"/>
      <c r="DB229" s="4"/>
      <c r="DC229" s="4"/>
    </row>
    <row r="230" spans="1:109" s="180" customFormat="1" ht="149.25" customHeight="1" x14ac:dyDescent="0.2">
      <c r="B230" s="180" t="s">
        <v>4831</v>
      </c>
      <c r="C230" s="183">
        <v>0</v>
      </c>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c r="AS230" s="183"/>
      <c r="AT230" s="183"/>
      <c r="AU230" s="183"/>
      <c r="AV230" s="183"/>
      <c r="AW230" s="183"/>
      <c r="AX230" s="183"/>
      <c r="AY230" s="183"/>
      <c r="AZ230" s="183"/>
      <c r="BA230" s="183"/>
      <c r="BB230" s="183"/>
      <c r="BC230" s="183"/>
      <c r="BD230" s="183"/>
      <c r="BE230" s="183"/>
      <c r="BF230" s="183"/>
      <c r="BG230" s="183"/>
      <c r="BH230" s="183"/>
      <c r="BI230" s="183"/>
      <c r="BJ230" s="183"/>
      <c r="BK230" s="183"/>
      <c r="BL230" s="183"/>
      <c r="BM230" s="183"/>
      <c r="BN230" s="183"/>
      <c r="BO230" s="183"/>
      <c r="BP230" s="183"/>
      <c r="BQ230" s="183"/>
      <c r="BR230" s="183"/>
      <c r="BS230" s="183"/>
      <c r="BT230" s="183"/>
      <c r="BU230" s="183"/>
      <c r="BV230" s="183"/>
      <c r="BW230" s="183"/>
      <c r="BX230" s="183"/>
      <c r="BY230" s="183"/>
      <c r="BZ230" s="183"/>
      <c r="CA230" s="183"/>
      <c r="CB230" s="183"/>
      <c r="CC230" s="183"/>
      <c r="CD230" s="183"/>
      <c r="CE230" s="183"/>
      <c r="CF230" s="183"/>
      <c r="CG230" s="183"/>
      <c r="CH230" s="183"/>
      <c r="CI230" s="183"/>
      <c r="CJ230" s="183"/>
      <c r="CK230" s="183"/>
      <c r="CL230" s="183"/>
      <c r="CM230" s="183"/>
      <c r="CN230" s="183"/>
      <c r="CO230" s="183"/>
      <c r="CP230" s="183"/>
      <c r="CQ230" s="183"/>
      <c r="CR230" s="183"/>
      <c r="CS230" s="183"/>
      <c r="CT230" s="183"/>
      <c r="CU230" s="183"/>
      <c r="CV230" s="183"/>
      <c r="CW230" s="183"/>
      <c r="CX230" s="183"/>
      <c r="CY230" s="183"/>
      <c r="CZ230" s="183"/>
      <c r="DA230" s="183"/>
      <c r="DB230" s="183"/>
      <c r="DC230" s="183"/>
      <c r="DD230" s="183"/>
    </row>
    <row r="231" spans="1:109" x14ac:dyDescent="0.2">
      <c r="DE231" t="s">
        <v>4862</v>
      </c>
    </row>
  </sheetData>
  <pageMargins left="0.7" right="0.7" top="0.75" bottom="0.75" header="0.3" footer="0.3"/>
  <pageSetup paperSize="3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abSelected="1" topLeftCell="B1" zoomScale="90" zoomScaleNormal="90" workbookViewId="0">
      <selection activeCell="B1" sqref="B1"/>
    </sheetView>
  </sheetViews>
  <sheetFormatPr defaultRowHeight="12.75" outlineLevelCol="1" x14ac:dyDescent="0.2"/>
  <cols>
    <col min="1" max="1" width="2" style="101" hidden="1" customWidth="1"/>
    <col min="2" max="2" width="28.5703125" bestFit="1" customWidth="1"/>
    <col min="3" max="3" width="3" bestFit="1" customWidth="1"/>
    <col min="4" max="5" width="6.5703125" customWidth="1"/>
    <col min="6" max="7" width="6.5703125" hidden="1" customWidth="1"/>
    <col min="8"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customWidth="1" outlineLevel="1"/>
    <col min="35"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25" t="s">
        <v>26</v>
      </c>
      <c r="AL1" s="225"/>
      <c r="AM1" s="225"/>
      <c r="AN1" s="225"/>
      <c r="AO1" s="225"/>
      <c r="AP1" s="225"/>
      <c r="AQ1" s="225"/>
      <c r="AR1" s="225"/>
      <c r="AS1" s="225"/>
      <c r="AU1" s="225" t="s">
        <v>26</v>
      </c>
      <c r="AV1" s="225"/>
      <c r="AW1" s="225"/>
      <c r="AX1" s="225"/>
      <c r="AY1" s="225"/>
      <c r="AZ1" s="225"/>
      <c r="BA1" s="225"/>
      <c r="BB1" s="225"/>
      <c r="BC1" s="225"/>
    </row>
    <row r="2" spans="1:55" ht="13.5" customHeight="1" thickBot="1" x14ac:dyDescent="0.25">
      <c r="D2" s="49">
        <f>Blocks!A8</f>
        <v>7</v>
      </c>
      <c r="E2" s="49"/>
      <c r="F2" s="49">
        <f>Blocks!A3</f>
        <v>2</v>
      </c>
      <c r="G2" s="49"/>
      <c r="H2" s="49">
        <f>Blocks!A17</f>
        <v>16</v>
      </c>
      <c r="O2" s="249" t="s">
        <v>4835</v>
      </c>
      <c r="P2" s="249"/>
      <c r="Q2" s="249"/>
      <c r="R2" s="249"/>
      <c r="S2" s="249"/>
      <c r="T2" s="249"/>
      <c r="U2" s="249"/>
      <c r="V2" s="249"/>
      <c r="W2" s="249"/>
      <c r="X2" s="249"/>
      <c r="Y2" s="249"/>
      <c r="Z2" s="249"/>
      <c r="AA2" s="249"/>
      <c r="AB2" s="249"/>
      <c r="AC2" s="249"/>
      <c r="AD2" s="249"/>
      <c r="AE2" s="187"/>
      <c r="AF2" s="110"/>
      <c r="AG2" s="110"/>
      <c r="AH2" s="110"/>
      <c r="AI2" s="186"/>
      <c r="AK2" s="256" t="str">
        <f>VLOOKUP(AK3,Battle,2,FALSE)</f>
        <v>Filly</v>
      </c>
      <c r="AL2" s="256"/>
      <c r="AM2" s="256"/>
      <c r="AN2" s="256"/>
      <c r="AO2" s="256"/>
      <c r="AP2" s="256"/>
      <c r="AQ2" s="256"/>
      <c r="AR2" s="256"/>
      <c r="AS2" s="256"/>
      <c r="AU2" s="256" t="str">
        <f>VLOOKUP(AU3,Battle,$B$1,FALSE)</f>
        <v>Rancor - CL11</v>
      </c>
      <c r="AV2" s="256"/>
      <c r="AW2" s="256"/>
      <c r="AX2" s="256"/>
      <c r="AY2" s="256"/>
      <c r="AZ2" s="256"/>
      <c r="BA2" s="256"/>
      <c r="BB2" s="256"/>
      <c r="BC2" s="256"/>
    </row>
    <row r="3" spans="1:55" s="16" customFormat="1" ht="57" thickBot="1" x14ac:dyDescent="0.25">
      <c r="A3" s="102"/>
      <c r="B3" s="195" t="s">
        <v>4700</v>
      </c>
      <c r="C3" s="195" t="s">
        <v>4701</v>
      </c>
      <c r="D3" s="196" t="s">
        <v>4686</v>
      </c>
      <c r="E3" s="196" t="s">
        <v>28</v>
      </c>
      <c r="F3" s="195" t="s">
        <v>2</v>
      </c>
      <c r="G3" s="195" t="s">
        <v>31</v>
      </c>
      <c r="H3" s="197" t="s">
        <v>4</v>
      </c>
      <c r="I3" s="194" t="s">
        <v>4832</v>
      </c>
      <c r="J3" s="193" t="s">
        <v>4846</v>
      </c>
      <c r="K3" s="193" t="s">
        <v>4833</v>
      </c>
      <c r="L3" s="192" t="s">
        <v>4834</v>
      </c>
      <c r="M3" s="198" t="s">
        <v>5234</v>
      </c>
      <c r="N3" s="198" t="s">
        <v>5235</v>
      </c>
      <c r="O3" s="188" t="s">
        <v>4848</v>
      </c>
      <c r="P3" s="189" t="s">
        <v>4836</v>
      </c>
      <c r="Q3" s="189" t="s">
        <v>1</v>
      </c>
      <c r="R3" s="189" t="s">
        <v>4837</v>
      </c>
      <c r="S3" s="189" t="s">
        <v>4838</v>
      </c>
      <c r="T3" s="189" t="s">
        <v>4</v>
      </c>
      <c r="U3" s="189" t="s">
        <v>4849</v>
      </c>
      <c r="V3" s="189" t="s">
        <v>4839</v>
      </c>
      <c r="W3" s="189" t="s">
        <v>4684</v>
      </c>
      <c r="X3" s="189" t="s">
        <v>4840</v>
      </c>
      <c r="Y3" s="189" t="s">
        <v>4841</v>
      </c>
      <c r="Z3" s="189" t="s">
        <v>4842</v>
      </c>
      <c r="AA3" s="189" t="s">
        <v>4843</v>
      </c>
      <c r="AB3" s="189" t="s">
        <v>4844</v>
      </c>
      <c r="AC3" s="189" t="s">
        <v>4845</v>
      </c>
      <c r="AD3" s="189" t="s">
        <v>4847</v>
      </c>
      <c r="AE3" s="187" t="s">
        <v>4835</v>
      </c>
      <c r="AF3" s="111" t="s">
        <v>4703</v>
      </c>
      <c r="AG3" s="111" t="s">
        <v>4735</v>
      </c>
      <c r="AH3" s="111" t="s">
        <v>4767</v>
      </c>
      <c r="AI3" s="186" t="s">
        <v>4855</v>
      </c>
      <c r="AJ3" s="100"/>
      <c r="AK3" s="250" t="s">
        <v>5579</v>
      </c>
      <c r="AL3" s="251"/>
      <c r="AM3" s="251"/>
      <c r="AN3" s="251"/>
      <c r="AO3" s="251"/>
      <c r="AP3" s="251"/>
      <c r="AQ3" s="251"/>
      <c r="AR3" s="251"/>
      <c r="AS3" s="252"/>
      <c r="AU3" s="250" t="s">
        <v>5584</v>
      </c>
      <c r="AV3" s="251"/>
      <c r="AW3" s="251"/>
      <c r="AX3" s="251"/>
      <c r="AY3" s="251"/>
      <c r="AZ3" s="251"/>
      <c r="BA3" s="251"/>
      <c r="BB3" s="251"/>
      <c r="BC3" s="252"/>
    </row>
    <row r="4" spans="1:55" x14ac:dyDescent="0.2">
      <c r="A4" s="103" t="str">
        <f t="shared" ref="A4:A33" si="1">B4&amp;" "&amp;C4</f>
        <v>Filly 1</v>
      </c>
      <c r="B4" s="209" t="s">
        <v>5501</v>
      </c>
      <c r="C4" s="98">
        <f>IF(AND(B4&lt;&gt;0,B4&lt;&gt;"-"),IF(B4=B3,C3+1,1),"")</f>
        <v>1</v>
      </c>
      <c r="D4" s="99">
        <f>HLOOKUP($B4,test,D$2,FALSE)+E4</f>
        <v>31</v>
      </c>
      <c r="E4" s="156">
        <v>17</v>
      </c>
      <c r="F4" s="157">
        <f>HLOOKUP($B4,test,$F$2,FALSE)</f>
        <v>0</v>
      </c>
      <c r="G4" s="157">
        <f>VLOOKUP(F4,CL,2,FALSE)</f>
        <v>0</v>
      </c>
      <c r="H4" s="158">
        <f>HLOOKUP($B4,test,H$2,FALSE)+I4+T4+ROUNDDOWN(Z4/2,0)</f>
        <v>98</v>
      </c>
      <c r="I4" s="159">
        <v>0</v>
      </c>
      <c r="J4" s="160">
        <v>0</v>
      </c>
      <c r="K4" s="160">
        <f>MAX(ROUNDDOWN(HLOOKUP($B4,test,16,FALSE)/4,0),HLOOKUP($B4,test,151,FALSE))</f>
        <v>24</v>
      </c>
      <c r="L4" s="161">
        <v>0</v>
      </c>
      <c r="M4" s="162">
        <f>HLOOKUP($B4,test,Blocks!$A$5,FALSE)</f>
        <v>10</v>
      </c>
      <c r="N4" s="162">
        <f>HLOOKUP($B4,test,Blocks!$A$7,FALSE)+Tracker!O4</f>
        <v>11</v>
      </c>
      <c r="O4" s="190">
        <v>0</v>
      </c>
      <c r="P4" s="190">
        <v>0</v>
      </c>
      <c r="Q4" s="190">
        <v>0</v>
      </c>
      <c r="R4" s="190">
        <v>0</v>
      </c>
      <c r="S4" s="190">
        <v>0</v>
      </c>
      <c r="T4" s="190">
        <v>0</v>
      </c>
      <c r="U4" s="190">
        <v>0</v>
      </c>
      <c r="V4" s="190">
        <v>0</v>
      </c>
      <c r="W4" s="190">
        <v>0</v>
      </c>
      <c r="X4" s="190">
        <v>0</v>
      </c>
      <c r="Y4" s="190">
        <v>0</v>
      </c>
      <c r="Z4" s="190">
        <v>0</v>
      </c>
      <c r="AA4" s="190">
        <v>0</v>
      </c>
      <c r="AB4" s="190">
        <v>0</v>
      </c>
      <c r="AC4" s="190">
        <v>0</v>
      </c>
      <c r="AD4" s="190">
        <v>0</v>
      </c>
      <c r="AE4" s="191" t="s">
        <v>29</v>
      </c>
      <c r="AF4" s="112">
        <v>9</v>
      </c>
      <c r="AG4" s="112">
        <v>5</v>
      </c>
      <c r="AH4" s="112">
        <v>0</v>
      </c>
      <c r="AI4" s="171"/>
      <c r="AK4" s="259" t="str">
        <f>HLOOKUP($AK$2,test,Blocks!$A$4,FALSE)</f>
        <v>Medium Twi'lek noble 1/scoundrel 1/soldier 5/gunslinger 3</v>
      </c>
      <c r="AL4" s="260"/>
      <c r="AM4" s="260"/>
      <c r="AN4" s="260"/>
      <c r="AO4" s="260"/>
      <c r="AP4" s="260"/>
      <c r="AQ4" s="260"/>
      <c r="AR4" s="257">
        <f>HLOOKUP($AK$2,test,Blocks!$A$6,FALSE)</f>
        <v>0</v>
      </c>
      <c r="AS4" s="258"/>
      <c r="AU4" s="259" t="str">
        <f>HLOOKUP($AU$2,test,Blocks!$A$4,FALSE)</f>
        <v>huge beast 12</v>
      </c>
      <c r="AV4" s="260"/>
      <c r="AW4" s="260"/>
      <c r="AX4" s="260"/>
      <c r="AY4" s="260"/>
      <c r="AZ4" s="260"/>
      <c r="BA4" s="260"/>
      <c r="BB4" s="257">
        <f>HLOOKUP($AU$2,test,Blocks!$A$6,FALSE)</f>
        <v>0</v>
      </c>
      <c r="BC4" s="258"/>
    </row>
    <row r="5" spans="1:55" x14ac:dyDescent="0.2">
      <c r="A5" s="103" t="str">
        <f t="shared" si="1"/>
        <v>Kael 1</v>
      </c>
      <c r="B5" s="209" t="s">
        <v>5502</v>
      </c>
      <c r="C5" s="98">
        <f>IF(AND(B5&lt;&gt;0,B5&lt;&gt;"-"),IF(B5=B4,C4+1,1),"")</f>
        <v>1</v>
      </c>
      <c r="D5" s="99">
        <f>HLOOKUP($B5,test,D$2,FALSE)+E5</f>
        <v>28</v>
      </c>
      <c r="E5" s="156">
        <v>14</v>
      </c>
      <c r="F5" s="157">
        <f>HLOOKUP($B5,test,$F$2,FALSE)</f>
        <v>0</v>
      </c>
      <c r="G5" s="157">
        <f>VLOOKUP(F5,CL,2,FALSE)</f>
        <v>0</v>
      </c>
      <c r="H5" s="158">
        <f>HLOOKUP($B5,test,H$2,FALSE)+I5+T5+ROUNDDOWN(Z5/2,0)</f>
        <v>122</v>
      </c>
      <c r="I5" s="159">
        <v>0</v>
      </c>
      <c r="J5" s="160">
        <v>0</v>
      </c>
      <c r="K5" s="160">
        <f>MAX(ROUNDDOWN(HLOOKUP($B5,test,16,FALSE)/4,0),HLOOKUP($B5,test,151,FALSE))</f>
        <v>30</v>
      </c>
      <c r="L5" s="161">
        <v>0</v>
      </c>
      <c r="M5" s="162">
        <f>HLOOKUP($B5,test,Blocks!$A$5,FALSE)</f>
        <v>10</v>
      </c>
      <c r="N5" s="162">
        <f>HLOOKUP($B5,test,Blocks!$A$7,FALSE)+Tracker!O5</f>
        <v>11</v>
      </c>
      <c r="O5" s="190">
        <v>0</v>
      </c>
      <c r="P5" s="190">
        <v>0</v>
      </c>
      <c r="Q5" s="190">
        <v>0</v>
      </c>
      <c r="R5" s="190">
        <v>0</v>
      </c>
      <c r="S5" s="190">
        <v>0</v>
      </c>
      <c r="T5" s="190">
        <v>0</v>
      </c>
      <c r="U5" s="190">
        <v>0</v>
      </c>
      <c r="V5" s="190">
        <v>0</v>
      </c>
      <c r="W5" s="190">
        <v>0</v>
      </c>
      <c r="X5" s="190">
        <v>0</v>
      </c>
      <c r="Y5" s="190">
        <v>0</v>
      </c>
      <c r="Z5" s="190">
        <v>0</v>
      </c>
      <c r="AA5" s="190">
        <v>0</v>
      </c>
      <c r="AB5" s="190">
        <v>0</v>
      </c>
      <c r="AC5" s="190">
        <v>0</v>
      </c>
      <c r="AD5" s="190">
        <v>0</v>
      </c>
      <c r="AE5" s="191" t="s">
        <v>29</v>
      </c>
      <c r="AF5" s="112">
        <v>2</v>
      </c>
      <c r="AG5" s="112">
        <v>0</v>
      </c>
      <c r="AH5" s="112">
        <v>0</v>
      </c>
      <c r="AI5" s="171"/>
      <c r="AK5" s="253" t="str">
        <f>"Languages: "&amp;HLOOKUP($AK$2,test,Blocks!$A$10,FALSE)</f>
        <v>Languages: Basic, Ryl, Lekku, Mando'a, Shyriiwook, Zabrak, Selkath, Shyriiwook</v>
      </c>
      <c r="AL5" s="254"/>
      <c r="AM5" s="254"/>
      <c r="AN5" s="254"/>
      <c r="AO5" s="254"/>
      <c r="AP5" s="254"/>
      <c r="AQ5" s="254"/>
      <c r="AR5" s="254"/>
      <c r="AS5" s="255"/>
      <c r="AU5" s="253" t="str">
        <f>"Languages: "&amp;HLOOKUP($AU$2,test,Blocks!$A$10,FALSE)</f>
        <v>Languages: none</v>
      </c>
      <c r="AV5" s="254"/>
      <c r="AW5" s="254"/>
      <c r="AX5" s="254"/>
      <c r="AY5" s="254"/>
      <c r="AZ5" s="254"/>
      <c r="BA5" s="254"/>
      <c r="BB5" s="254"/>
      <c r="BC5" s="255"/>
    </row>
    <row r="6" spans="1:55" x14ac:dyDescent="0.2">
      <c r="A6" s="103" t="str">
        <f t="shared" si="1"/>
        <v>HanK 1</v>
      </c>
      <c r="B6" s="209" t="s">
        <v>5029</v>
      </c>
      <c r="C6" s="98">
        <f>IF(AND(B6&lt;&gt;0,B6&lt;&gt;"-"),IF(B6=B5,C5+1,1),"")</f>
        <v>1</v>
      </c>
      <c r="D6" s="99">
        <f>HLOOKUP($B6,test,D$2,FALSE)+E6</f>
        <v>26</v>
      </c>
      <c r="E6" s="156">
        <v>12</v>
      </c>
      <c r="F6" s="157">
        <f>HLOOKUP($B6,test,$F$2,FALSE)</f>
        <v>0</v>
      </c>
      <c r="G6" s="157">
        <f>VLOOKUP(F6,CL,2,FALSE)</f>
        <v>0</v>
      </c>
      <c r="H6" s="158">
        <f>HLOOKUP($B6,test,H$2,FALSE)+I6+T6+ROUNDDOWN(Z6/2,0)</f>
        <v>126</v>
      </c>
      <c r="I6" s="159">
        <v>0</v>
      </c>
      <c r="J6" s="160">
        <v>0</v>
      </c>
      <c r="K6" s="160">
        <f>MAX(ROUNDDOWN(HLOOKUP($B6,test,16,FALSE)/4,0),HLOOKUP($B6,test,151,FALSE))</f>
        <v>31</v>
      </c>
      <c r="L6" s="161">
        <v>0</v>
      </c>
      <c r="M6" s="162">
        <f>HLOOKUP($B6,test,Blocks!$A$5,FALSE)</f>
        <v>10</v>
      </c>
      <c r="N6" s="162">
        <f>HLOOKUP($B6,test,Blocks!$A$7,FALSE)+Tracker!O6</f>
        <v>11</v>
      </c>
      <c r="O6" s="190">
        <v>0</v>
      </c>
      <c r="P6" s="190">
        <v>0</v>
      </c>
      <c r="Q6" s="190">
        <v>0</v>
      </c>
      <c r="R6" s="190">
        <v>0</v>
      </c>
      <c r="S6" s="190">
        <v>0</v>
      </c>
      <c r="T6" s="190">
        <v>0</v>
      </c>
      <c r="U6" s="190">
        <v>0</v>
      </c>
      <c r="V6" s="190">
        <v>0</v>
      </c>
      <c r="W6" s="190">
        <v>0</v>
      </c>
      <c r="X6" s="190">
        <v>0</v>
      </c>
      <c r="Y6" s="190">
        <v>0</v>
      </c>
      <c r="Z6" s="190">
        <v>0</v>
      </c>
      <c r="AA6" s="190">
        <v>0</v>
      </c>
      <c r="AB6" s="190">
        <v>0</v>
      </c>
      <c r="AC6" s="190">
        <v>0</v>
      </c>
      <c r="AD6" s="190">
        <v>0</v>
      </c>
      <c r="AE6" s="191" t="s">
        <v>29</v>
      </c>
      <c r="AF6" s="112">
        <v>4</v>
      </c>
      <c r="AG6" s="112">
        <v>0</v>
      </c>
      <c r="AH6" s="112">
        <v>0</v>
      </c>
      <c r="AI6" s="171"/>
      <c r="AK6" s="230" t="s">
        <v>48</v>
      </c>
      <c r="AL6" s="231"/>
      <c r="AM6" s="139" t="s">
        <v>4</v>
      </c>
      <c r="AN6" s="144" t="s">
        <v>4852</v>
      </c>
      <c r="AO6" s="105">
        <f>HLOOKUP($AK$2,test,Blocks!$A$11,FALSE)+VLOOKUP(Tracker!$AK$3,Battle,$P$1,FALSE)</f>
        <v>6</v>
      </c>
      <c r="AP6" s="147" t="s">
        <v>4840</v>
      </c>
      <c r="AQ6" s="141">
        <f>HLOOKUP($AK$2,test,Blocks!$A$153,FALSE)+VLOOKUP(Tracker!$AK$3,Battle,$X$1,FALSE)</f>
        <v>8</v>
      </c>
      <c r="AR6" s="232" t="s">
        <v>22</v>
      </c>
      <c r="AS6" s="233"/>
      <c r="AU6" s="230" t="s">
        <v>48</v>
      </c>
      <c r="AV6" s="231"/>
      <c r="AW6" s="139" t="s">
        <v>4</v>
      </c>
      <c r="AX6" s="144" t="s">
        <v>4852</v>
      </c>
      <c r="AY6" s="105">
        <f>HLOOKUP($AU$2,test,Blocks!$A$11,FALSE)+VLOOKUP(Tracker!$AU$3,Battle,$P$1,FALSE)</f>
        <v>8</v>
      </c>
      <c r="AZ6" s="147" t="s">
        <v>4840</v>
      </c>
      <c r="BA6" s="141">
        <f>HLOOKUP($AU$2,test,Blocks!$A$153,FALSE)+VLOOKUP(Tracker!$AU$3,Battle,$X$1,FALSE)</f>
        <v>26</v>
      </c>
      <c r="BB6" s="232" t="s">
        <v>22</v>
      </c>
      <c r="BC6" s="233"/>
    </row>
    <row r="7" spans="1:55" x14ac:dyDescent="0.2">
      <c r="A7" s="103" t="str">
        <f t="shared" si="1"/>
        <v>Kal 1</v>
      </c>
      <c r="B7" s="209" t="s">
        <v>5482</v>
      </c>
      <c r="C7" s="98">
        <f>IF(AND(B7&lt;&gt;0,B7&lt;&gt;"-"),IF(B7=B6,C6+1,1),"")</f>
        <v>1</v>
      </c>
      <c r="D7" s="99">
        <f>HLOOKUP($B7,test,D$2,FALSE)+E7</f>
        <v>21</v>
      </c>
      <c r="E7" s="156">
        <v>8</v>
      </c>
      <c r="F7" s="157">
        <f>HLOOKUP($B7,test,$F$2,FALSE)</f>
        <v>0</v>
      </c>
      <c r="G7" s="157">
        <f>VLOOKUP(F7,CL,2,FALSE)</f>
        <v>0</v>
      </c>
      <c r="H7" s="158">
        <f>HLOOKUP($B7,test,H$2,FALSE)+I7+T7+ROUNDDOWN(Z7/2,0)</f>
        <v>100</v>
      </c>
      <c r="I7" s="159">
        <v>0</v>
      </c>
      <c r="J7" s="160">
        <v>0</v>
      </c>
      <c r="K7" s="160">
        <f>MAX(ROUNDDOWN(HLOOKUP($B7,test,16,FALSE)/4,0),HLOOKUP($B7,test,151,FALSE))</f>
        <v>25</v>
      </c>
      <c r="L7" s="161">
        <v>0</v>
      </c>
      <c r="M7" s="162">
        <f>HLOOKUP($B7,test,Blocks!$A$5,FALSE)</f>
        <v>9</v>
      </c>
      <c r="N7" s="162">
        <f>HLOOKUP($B7,test,Blocks!$A$7,FALSE)+Tracker!O7</f>
        <v>10</v>
      </c>
      <c r="O7" s="190">
        <v>0</v>
      </c>
      <c r="P7" s="190">
        <v>0</v>
      </c>
      <c r="Q7" s="190">
        <v>0</v>
      </c>
      <c r="R7" s="190">
        <v>0</v>
      </c>
      <c r="S7" s="190">
        <v>0</v>
      </c>
      <c r="T7" s="190">
        <v>0</v>
      </c>
      <c r="U7" s="190">
        <v>0</v>
      </c>
      <c r="V7" s="190">
        <v>0</v>
      </c>
      <c r="W7" s="190">
        <v>0</v>
      </c>
      <c r="X7" s="190">
        <v>0</v>
      </c>
      <c r="Y7" s="190">
        <v>0</v>
      </c>
      <c r="Z7" s="190">
        <v>0</v>
      </c>
      <c r="AA7" s="190">
        <v>0</v>
      </c>
      <c r="AB7" s="190">
        <v>0</v>
      </c>
      <c r="AC7" s="190">
        <v>0</v>
      </c>
      <c r="AD7" s="190">
        <v>0</v>
      </c>
      <c r="AE7" s="191" t="s">
        <v>29</v>
      </c>
      <c r="AF7" s="112">
        <v>2</v>
      </c>
      <c r="AG7" s="112">
        <v>0</v>
      </c>
      <c r="AH7" s="112">
        <v>0</v>
      </c>
      <c r="AI7" s="171"/>
      <c r="AK7" s="104" t="s">
        <v>1</v>
      </c>
      <c r="AL7" s="106">
        <f>HLOOKUP($AK$2,test,Blocks!$A$12,FALSE)+VLOOKUP($AK$3,Battle,$Q$1,FALSE)+VLOOKUP($AK$3,Battle,$L$1,FALSE)</f>
        <v>31</v>
      </c>
      <c r="AM7" s="221">
        <f>HLOOKUP($AK$2,test,Blocks!$A$17,FALSE)+VLOOKUP($AK$3,Battle,$T$1,FALSE)+VLOOKUP($AK$3,Battle,$I$1,FALSE)</f>
        <v>98</v>
      </c>
      <c r="AN7" s="122"/>
      <c r="AO7" s="108"/>
      <c r="AP7" s="140" t="s">
        <v>4841</v>
      </c>
      <c r="AQ7" s="142">
        <f>HLOOKUP($AK$2,test,Blocks!$A$154,FALSE)+VLOOKUP(Tracker!$AK$3,Battle,$Y$1,FALSE)</f>
        <v>19</v>
      </c>
      <c r="AR7" s="118"/>
      <c r="AS7" s="119"/>
      <c r="AU7" s="104" t="s">
        <v>1</v>
      </c>
      <c r="AV7" s="106">
        <f>HLOOKUP($AU$2,test,Blocks!$A$12,FALSE)+VLOOKUP($AU$3,Battle,$Q$1,FALSE)+VLOOKUP($AU$3,Battle,$L$1,FALSE)</f>
        <v>17</v>
      </c>
      <c r="AW7" s="221">
        <f>HLOOKUP($AU$2,test,Blocks!$A$17,FALSE)+VLOOKUP($AU$3,Battle,$T$1,FALSE)+VLOOKUP($AU$3,Battle,$I$1,FALSE)</f>
        <v>-28</v>
      </c>
      <c r="AX7" s="122"/>
      <c r="AY7" s="108"/>
      <c r="AZ7" s="140" t="s">
        <v>4841</v>
      </c>
      <c r="BA7" s="142">
        <f>HLOOKUP($AU$2,test,Blocks!$A$154,FALSE)+VLOOKUP(Tracker!$AU$3,Battle,$Y$1,FALSE)</f>
        <v>9</v>
      </c>
      <c r="BB7" s="118"/>
      <c r="BC7" s="119"/>
    </row>
    <row r="8" spans="1:55" x14ac:dyDescent="0.2">
      <c r="A8" s="103" t="str">
        <f t="shared" si="1"/>
        <v>Jakk 1</v>
      </c>
      <c r="B8" s="209" t="s">
        <v>5481</v>
      </c>
      <c r="C8" s="98">
        <f>IF(AND(B8&lt;&gt;0,B8&lt;&gt;"-"),IF(B8=B7,C7+1,1),"")</f>
        <v>1</v>
      </c>
      <c r="D8" s="99">
        <f>HLOOKUP($B8,test,D$2,FALSE)+E8</f>
        <v>13</v>
      </c>
      <c r="E8" s="156">
        <v>1</v>
      </c>
      <c r="F8" s="157">
        <f>HLOOKUP($B8,test,$F$2,FALSE)</f>
        <v>0</v>
      </c>
      <c r="G8" s="157">
        <f>VLOOKUP(F8,CL,2,FALSE)</f>
        <v>0</v>
      </c>
      <c r="H8" s="158">
        <f>HLOOKUP($B8,test,H$2,FALSE)+I8+T8+ROUNDDOWN(Z8/2,0)</f>
        <v>100</v>
      </c>
      <c r="I8" s="159">
        <v>0</v>
      </c>
      <c r="J8" s="160">
        <v>0</v>
      </c>
      <c r="K8" s="160">
        <f>MAX(ROUNDDOWN(HLOOKUP($B8,test,16,FALSE)/4,0),HLOOKUP($B8,test,151,FALSE))</f>
        <v>25</v>
      </c>
      <c r="L8" s="161">
        <v>0</v>
      </c>
      <c r="M8" s="162">
        <f>HLOOKUP($B8,test,Blocks!$A$5,FALSE)</f>
        <v>7</v>
      </c>
      <c r="N8" s="162">
        <f>HLOOKUP($B8,test,Blocks!$A$7,FALSE)+Tracker!O8</f>
        <v>10</v>
      </c>
      <c r="O8" s="190">
        <v>0</v>
      </c>
      <c r="P8" s="190">
        <v>0</v>
      </c>
      <c r="Q8" s="190">
        <v>0</v>
      </c>
      <c r="R8" s="190">
        <v>0</v>
      </c>
      <c r="S8" s="190">
        <v>0</v>
      </c>
      <c r="T8" s="190">
        <v>0</v>
      </c>
      <c r="U8" s="190">
        <v>0</v>
      </c>
      <c r="V8" s="190">
        <v>0</v>
      </c>
      <c r="W8" s="190">
        <v>0</v>
      </c>
      <c r="X8" s="190">
        <v>0</v>
      </c>
      <c r="Y8" s="190">
        <v>0</v>
      </c>
      <c r="Z8" s="190">
        <v>0</v>
      </c>
      <c r="AA8" s="190">
        <v>0</v>
      </c>
      <c r="AB8" s="190">
        <v>0</v>
      </c>
      <c r="AC8" s="190">
        <v>0</v>
      </c>
      <c r="AD8" s="190">
        <v>0</v>
      </c>
      <c r="AE8" s="191" t="s">
        <v>29</v>
      </c>
      <c r="AF8" s="112">
        <v>0</v>
      </c>
      <c r="AG8" s="112">
        <v>0</v>
      </c>
      <c r="AH8" s="112">
        <v>0</v>
      </c>
      <c r="AI8" s="171"/>
      <c r="AK8" s="120" t="s">
        <v>15</v>
      </c>
      <c r="AL8" s="121" t="str">
        <f>"("&amp;HLOOKUP($AK$2,test,Blocks!$A$13,FALSE)+VLOOKUP($AK$3,Battle,$Q$1,FALSE)+VLOOKUP($AK$3,Battle,$L$1,FALSE)&amp;")"</f>
        <v>(27)</v>
      </c>
      <c r="AM8" s="222"/>
      <c r="AN8" s="122" t="s">
        <v>4839</v>
      </c>
      <c r="AO8" s="109">
        <f>HLOOKUP($AK$2,test,Blocks!$A$115,FALSE)+VLOOKUP(Tracker!$AK$3,Battle,$V$1,FALSE)+VLOOKUP($AK$3,Battle,$L$1,FALSE)</f>
        <v>8</v>
      </c>
      <c r="AP8" s="140" t="s">
        <v>4842</v>
      </c>
      <c r="AQ8" s="142">
        <f>HLOOKUP($AK$2,test,Blocks!$A$155,FALSE)+VLOOKUP(Tracker!$AK$3,Battle,$Z$1,FALSE)</f>
        <v>10</v>
      </c>
      <c r="AR8" s="128" t="s">
        <v>4808</v>
      </c>
      <c r="AS8" s="130">
        <f>HLOOKUP($AK$2,test,Blocks!A204,FALSE)+VLOOKUP($AK$3,Battle,$AD$1,FALSE)+VLOOKUP($AK$3,Battle,$L$1,FALSE)</f>
        <v>9</v>
      </c>
      <c r="AU8" s="120" t="s">
        <v>15</v>
      </c>
      <c r="AV8" s="121" t="str">
        <f>"("&amp;HLOOKUP($AU$2,test,Blocks!$A$13,FALSE)+VLOOKUP($AU$3,Battle,$Q$1,FALSE)+VLOOKUP($AU$3,Battle,$L$1,FALSE)&amp;")"</f>
        <v>(17)</v>
      </c>
      <c r="AW8" s="222"/>
      <c r="AX8" s="122" t="s">
        <v>4839</v>
      </c>
      <c r="AY8" s="109">
        <f>HLOOKUP($AU$2,test,Blocks!$A$115,FALSE)+VLOOKUP(Tracker!$AU$3,Battle,$V$1,FALSE)+VLOOKUP($AU$3,Battle,$L$1,FALSE)</f>
        <v>9</v>
      </c>
      <c r="AZ8" s="140" t="s">
        <v>4842</v>
      </c>
      <c r="BA8" s="142">
        <f>HLOOKUP($AU$2,test,Blocks!$A$155,FALSE)+VLOOKUP(Tracker!$AU$3,Battle,$Z$1,FALSE)</f>
        <v>23</v>
      </c>
      <c r="BB8" s="128" t="s">
        <v>4808</v>
      </c>
      <c r="BC8" s="130">
        <f>HLOOKUP($AU$2,test,Blocks!A204,FALSE)+VLOOKUP($AU$3,Battle,$AD$1,FALSE)+VLOOKUP($AU$3,Battle,$L$1,FALSE)</f>
        <v>0</v>
      </c>
    </row>
    <row r="9" spans="1:55" x14ac:dyDescent="0.2">
      <c r="A9" s="103" t="str">
        <f t="shared" si="1"/>
        <v>Rancor - CL11 1</v>
      </c>
      <c r="B9" s="209" t="s">
        <v>5536</v>
      </c>
      <c r="C9" s="98">
        <f>IF(AND(B9&lt;&gt;0,B9&lt;&gt;"-"),IF(B9=B8,C8+1,1),"")</f>
        <v>1</v>
      </c>
      <c r="D9" s="99">
        <f>HLOOKUP($B9,test,D$2,FALSE)+E9</f>
        <v>11</v>
      </c>
      <c r="E9" s="156">
        <v>6</v>
      </c>
      <c r="F9" s="157">
        <f>HLOOKUP($B9,test,$F$2,FALSE)</f>
        <v>11</v>
      </c>
      <c r="G9" s="157">
        <f>VLOOKUP(F9,CL,2,FALSE)</f>
        <v>2200</v>
      </c>
      <c r="H9" s="158">
        <f>HLOOKUP($B9,test,H$2,FALSE)+I9+T9+ROUNDDOWN(Z9/2,0)-19</f>
        <v>-18</v>
      </c>
      <c r="I9" s="159">
        <f>-50-58-29</f>
        <v>-137</v>
      </c>
      <c r="J9" s="160">
        <v>0</v>
      </c>
      <c r="K9" s="160">
        <f>MAX(ROUNDDOWN(HLOOKUP($B9,test,16,FALSE)/4,0),HLOOKUP($B9,test,151,FALSE))</f>
        <v>34</v>
      </c>
      <c r="L9" s="161">
        <v>-2</v>
      </c>
      <c r="M9" s="162">
        <f>HLOOKUP($B9,test,Blocks!$A$5,FALSE)</f>
        <v>0</v>
      </c>
      <c r="N9" s="162">
        <f>HLOOKUP($B9,test,Blocks!$A$7,FALSE)+Tracker!O9</f>
        <v>0</v>
      </c>
      <c r="O9" s="190">
        <v>0</v>
      </c>
      <c r="P9" s="190">
        <v>0</v>
      </c>
      <c r="Q9" s="190">
        <v>0</v>
      </c>
      <c r="R9" s="190">
        <v>0</v>
      </c>
      <c r="S9" s="190">
        <v>0</v>
      </c>
      <c r="T9" s="190">
        <v>0</v>
      </c>
      <c r="U9" s="190">
        <v>0</v>
      </c>
      <c r="V9" s="190">
        <v>0</v>
      </c>
      <c r="W9" s="190">
        <v>0</v>
      </c>
      <c r="X9" s="190">
        <v>0</v>
      </c>
      <c r="Y9" s="190">
        <v>0</v>
      </c>
      <c r="Z9" s="190">
        <v>0</v>
      </c>
      <c r="AA9" s="190">
        <v>0</v>
      </c>
      <c r="AB9" s="190">
        <v>0</v>
      </c>
      <c r="AC9" s="190">
        <v>0</v>
      </c>
      <c r="AD9" s="190">
        <v>0</v>
      </c>
      <c r="AE9" s="191" t="s">
        <v>29</v>
      </c>
      <c r="AF9" s="112">
        <v>0</v>
      </c>
      <c r="AG9" s="112">
        <v>0</v>
      </c>
      <c r="AH9" s="112">
        <v>0</v>
      </c>
      <c r="AI9" s="171"/>
      <c r="AK9" s="104" t="s">
        <v>0</v>
      </c>
      <c r="AL9" s="106">
        <f>HLOOKUP($AK$2,test,Blocks!$A$14,FALSE)+VLOOKUP($AK$3,Battle,$R$1,FALSE)+VLOOKUP($AK$3,Battle,$L$1,FALSE)</f>
        <v>27</v>
      </c>
      <c r="AM9" s="138" t="s">
        <v>3</v>
      </c>
      <c r="AN9" s="122"/>
      <c r="AO9" s="108"/>
      <c r="AP9" s="140" t="s">
        <v>4843</v>
      </c>
      <c r="AQ9" s="142">
        <f>HLOOKUP($AK$2,test,Blocks!$A$156,FALSE)+VLOOKUP(Tracker!$AK$3,Battle,$AA$1,FALSE)</f>
        <v>15</v>
      </c>
      <c r="AR9" s="128" t="s">
        <v>4809</v>
      </c>
      <c r="AS9" s="130">
        <f>HLOOKUP($AK$2,test,Blocks!A205,FALSE)+VLOOKUP($AK$3,Battle,$AD$1,FALSE)+VLOOKUP($AK$3,Battle,$L$1,FALSE)</f>
        <v>4</v>
      </c>
      <c r="AU9" s="104" t="s">
        <v>0</v>
      </c>
      <c r="AV9" s="106">
        <f>HLOOKUP($AU$2,test,Blocks!$A$14,FALSE)+VLOOKUP($AU$3,Battle,$R$1,FALSE)+VLOOKUP($AU$3,Battle,$L$1,FALSE)</f>
        <v>16</v>
      </c>
      <c r="AW9" s="138" t="s">
        <v>3</v>
      </c>
      <c r="AX9" s="122"/>
      <c r="AY9" s="108"/>
      <c r="AZ9" s="140" t="s">
        <v>4843</v>
      </c>
      <c r="BA9" s="142">
        <f>HLOOKUP($AU$2,test,Blocks!$A$156,FALSE)+VLOOKUP(Tracker!$AU$3,Battle,$AA$1,FALSE)</f>
        <v>2</v>
      </c>
      <c r="BB9" s="128" t="s">
        <v>4809</v>
      </c>
      <c r="BC9" s="130">
        <f>HLOOKUP($AU$2,test,Blocks!A205,FALSE)+VLOOKUP($AU$3,Battle,$AD$1,FALSE)+VLOOKUP($AU$3,Battle,$L$1,FALSE)</f>
        <v>0</v>
      </c>
    </row>
    <row r="10" spans="1:55" x14ac:dyDescent="0.2">
      <c r="A10" s="103" t="str">
        <f t="shared" si="1"/>
        <v>Rancor - CL11 2</v>
      </c>
      <c r="B10" s="209" t="s">
        <v>5536</v>
      </c>
      <c r="C10" s="98">
        <f>IF(AND(B10&lt;&gt;0,B10&lt;&gt;"-"),IF(B10=B9,C9+1,1),"")</f>
        <v>2</v>
      </c>
      <c r="D10" s="99">
        <f>HLOOKUP($B10,test,D$2,FALSE)+E10</f>
        <v>11</v>
      </c>
      <c r="E10" s="156">
        <v>6</v>
      </c>
      <c r="F10" s="157">
        <f>HLOOKUP($B10,test,$F$2,FALSE)</f>
        <v>11</v>
      </c>
      <c r="G10" s="157">
        <f>VLOOKUP(F10,CL,2,FALSE)</f>
        <v>2200</v>
      </c>
      <c r="H10" s="158">
        <f>HLOOKUP($B10,test,H$2,FALSE)+I10+T10+ROUNDDOWN(Z10/2,0)</f>
        <v>-28</v>
      </c>
      <c r="I10" s="159">
        <f>-37-20-26-32-21-30</f>
        <v>-166</v>
      </c>
      <c r="J10" s="160">
        <v>0</v>
      </c>
      <c r="K10" s="160">
        <f>MAX(ROUNDDOWN(HLOOKUP($B10,test,16,FALSE)/4,0),HLOOKUP($B10,test,151,FALSE))</f>
        <v>34</v>
      </c>
      <c r="L10" s="161">
        <v>0</v>
      </c>
      <c r="M10" s="162">
        <f>HLOOKUP($B10,test,Blocks!$A$5,FALSE)</f>
        <v>0</v>
      </c>
      <c r="N10" s="162">
        <f>HLOOKUP($B10,test,Blocks!$A$7,FALSE)+Tracker!O10</f>
        <v>0</v>
      </c>
      <c r="O10" s="190">
        <v>0</v>
      </c>
      <c r="P10" s="190">
        <v>0</v>
      </c>
      <c r="Q10" s="190">
        <v>0</v>
      </c>
      <c r="R10" s="190">
        <v>0</v>
      </c>
      <c r="S10" s="190">
        <v>0</v>
      </c>
      <c r="T10" s="190">
        <v>0</v>
      </c>
      <c r="U10" s="190">
        <v>0</v>
      </c>
      <c r="V10" s="190">
        <v>0</v>
      </c>
      <c r="W10" s="190">
        <v>0</v>
      </c>
      <c r="X10" s="190">
        <v>0</v>
      </c>
      <c r="Y10" s="190">
        <v>0</v>
      </c>
      <c r="Z10" s="190">
        <v>0</v>
      </c>
      <c r="AA10" s="190">
        <v>0</v>
      </c>
      <c r="AB10" s="190">
        <v>0</v>
      </c>
      <c r="AC10" s="190">
        <v>0</v>
      </c>
      <c r="AD10" s="190">
        <v>0</v>
      </c>
      <c r="AE10" s="191" t="s">
        <v>29</v>
      </c>
      <c r="AF10" s="112">
        <v>0</v>
      </c>
      <c r="AG10" s="112">
        <v>0</v>
      </c>
      <c r="AH10" s="112">
        <v>0</v>
      </c>
      <c r="AI10" s="171"/>
      <c r="AK10" s="104" t="s">
        <v>4850</v>
      </c>
      <c r="AL10" s="106">
        <f>HLOOKUP($AK$2,test,Blocks!$A$15,FALSE)+VLOOKUP($AK$3,Battle,$S$1,FALSE)+VLOOKUP($AK$3,Battle,$L$1,FALSE)</f>
        <v>22</v>
      </c>
      <c r="AM10" s="137">
        <f>HLOOKUP($AK$2,test,Blocks!$A$18,FALSE)+VLOOKUP($AK$3,Battle,$U$1,FALSE)+VLOOKUP($AK$3,Battle,$L$1,FALSE)</f>
        <v>27</v>
      </c>
      <c r="AN10" s="145" t="s">
        <v>4851</v>
      </c>
      <c r="AO10" s="146">
        <f>HLOOKUP($AK$2,test,Blocks!$A$116,FALSE)+VLOOKUP(Tracker!$AK$3,Battle,$V$1,FALSE)+VLOOKUP($AK$3,Battle,$L$1,FALSE)</f>
        <v>12</v>
      </c>
      <c r="AP10" s="140" t="s">
        <v>4844</v>
      </c>
      <c r="AQ10" s="142">
        <f>HLOOKUP($AK$2,test,Blocks!$A$157,FALSE)+VLOOKUP(Tracker!$AK$3,Battle,$AB$1,FALSE)</f>
        <v>10</v>
      </c>
      <c r="AR10" s="128" t="s">
        <v>4810</v>
      </c>
      <c r="AS10" s="130">
        <f>HLOOKUP($AK$2,test,Blocks!A206,FALSE)+VLOOKUP($AK$3,Battle,$AD$1,FALSE)+VLOOKUP($AK$3,Battle,$L$1,FALSE)</f>
        <v>18</v>
      </c>
      <c r="AU10" s="104" t="s">
        <v>4850</v>
      </c>
      <c r="AV10" s="106">
        <f>HLOOKUP($AU$2,test,Blocks!$A$15,FALSE)+VLOOKUP($AU$3,Battle,$S$1,FALSE)+VLOOKUP($AU$3,Battle,$L$1,FALSE)</f>
        <v>8</v>
      </c>
      <c r="AW10" s="137">
        <f>HLOOKUP($AU$2,test,Blocks!$A$18,FALSE)+VLOOKUP($AU$3,Battle,$U$1,FALSE)+VLOOKUP($AU$3,Battle,$L$1,FALSE)</f>
        <v>36</v>
      </c>
      <c r="AX10" s="145" t="s">
        <v>4851</v>
      </c>
      <c r="AY10" s="146">
        <f>HLOOKUP($AU$2,test,Blocks!$A$116,FALSE)+VLOOKUP(Tracker!$AU$3,Battle,$V$1,FALSE)+VLOOKUP($AU$3,Battle,$L$1,FALSE)</f>
        <v>27</v>
      </c>
      <c r="AZ10" s="140" t="s">
        <v>4844</v>
      </c>
      <c r="BA10" s="142">
        <f>HLOOKUP($AU$2,test,Blocks!$A$157,FALSE)+VLOOKUP(Tracker!$AU$3,Battle,$AB$1,FALSE)</f>
        <v>7</v>
      </c>
      <c r="BB10" s="128" t="s">
        <v>4810</v>
      </c>
      <c r="BC10" s="130">
        <f>HLOOKUP($AU$2,test,Blocks!A206,FALSE)+VLOOKUP($AU$3,Battle,$AD$1,FALSE)+VLOOKUP($AU$3,Battle,$L$1,FALSE)</f>
        <v>0</v>
      </c>
    </row>
    <row r="11" spans="1:55" x14ac:dyDescent="0.2">
      <c r="A11" s="103" t="str">
        <f t="shared" si="1"/>
        <v xml:space="preserve"> </v>
      </c>
      <c r="B11" s="209"/>
      <c r="C11" s="98"/>
      <c r="D11" s="99"/>
      <c r="E11" s="156"/>
      <c r="F11" s="157"/>
      <c r="G11" s="157"/>
      <c r="H11" s="158"/>
      <c r="I11" s="159"/>
      <c r="J11" s="160"/>
      <c r="K11" s="160"/>
      <c r="L11" s="161"/>
      <c r="M11" s="162"/>
      <c r="N11" s="162"/>
      <c r="O11" s="190"/>
      <c r="P11" s="190"/>
      <c r="Q11" s="190"/>
      <c r="R11" s="190"/>
      <c r="S11" s="190"/>
      <c r="T11" s="190"/>
      <c r="U11" s="190"/>
      <c r="V11" s="190"/>
      <c r="W11" s="190"/>
      <c r="X11" s="190"/>
      <c r="Y11" s="190"/>
      <c r="Z11" s="190"/>
      <c r="AA11" s="190"/>
      <c r="AB11" s="190"/>
      <c r="AC11" s="190"/>
      <c r="AD11" s="190"/>
      <c r="AE11" s="191"/>
      <c r="AF11" s="112"/>
      <c r="AG11" s="112"/>
      <c r="AH11" s="112"/>
      <c r="AI11" s="171"/>
      <c r="AK11" s="223" t="str">
        <f>HLOOKUP($AK$2,test,Blocks!$A$16,FALSE)</f>
        <v>none</v>
      </c>
      <c r="AL11" s="224"/>
      <c r="AM11" s="224"/>
      <c r="AN11" s="224"/>
      <c r="AO11" s="224"/>
      <c r="AP11" s="148" t="s">
        <v>4845</v>
      </c>
      <c r="AQ11" s="143">
        <f>HLOOKUP($AK$2,test,Blocks!$A$158,FALSE)+VLOOKUP(Tracker!$AK$3,Battle,$AC$1,FALSE)</f>
        <v>16</v>
      </c>
      <c r="AR11" s="128" t="s">
        <v>4811</v>
      </c>
      <c r="AS11" s="130">
        <f>HLOOKUP($AK$2,test,Blocks!A207,FALSE)+VLOOKUP($AK$3,Battle,$AD$1,FALSE)+VLOOKUP($AK$3,Battle,$L$1,FALSE)</f>
        <v>5</v>
      </c>
      <c r="AU11" s="223" t="str">
        <f>HLOOKUP($AU$2,test,Blocks!$A$16,FALSE)</f>
        <v>fast healing 5</v>
      </c>
      <c r="AV11" s="224"/>
      <c r="AW11" s="224"/>
      <c r="AX11" s="224"/>
      <c r="AY11" s="224"/>
      <c r="AZ11" s="148" t="s">
        <v>4845</v>
      </c>
      <c r="BA11" s="143">
        <f>HLOOKUP($AU$2,test,Blocks!$A$158,FALSE)+VLOOKUP(Tracker!$AU$3,Battle,$AC$1,FALSE)</f>
        <v>15</v>
      </c>
      <c r="BB11" s="128" t="s">
        <v>4811</v>
      </c>
      <c r="BC11" s="130">
        <f>HLOOKUP($AU$2,test,Blocks!A207,FALSE)+VLOOKUP($AU$3,Battle,$AD$1,FALSE)+VLOOKUP($AU$3,Battle,$L$1,FALSE)</f>
        <v>0</v>
      </c>
    </row>
    <row r="12" spans="1:55" x14ac:dyDescent="0.2">
      <c r="A12" s="103" t="str">
        <f t="shared" si="1"/>
        <v xml:space="preserve"> </v>
      </c>
      <c r="B12" s="209"/>
      <c r="C12" s="98"/>
      <c r="D12" s="99"/>
      <c r="E12" s="156"/>
      <c r="F12" s="157"/>
      <c r="G12" s="157"/>
      <c r="H12" s="158"/>
      <c r="I12" s="159"/>
      <c r="J12" s="160"/>
      <c r="K12" s="160"/>
      <c r="L12" s="161"/>
      <c r="M12" s="162"/>
      <c r="N12" s="162"/>
      <c r="O12" s="190"/>
      <c r="P12" s="190"/>
      <c r="Q12" s="190"/>
      <c r="R12" s="190"/>
      <c r="S12" s="190"/>
      <c r="T12" s="190"/>
      <c r="U12" s="190"/>
      <c r="V12" s="190"/>
      <c r="W12" s="190"/>
      <c r="X12" s="190"/>
      <c r="Y12" s="190"/>
      <c r="Z12" s="190"/>
      <c r="AA12" s="190"/>
      <c r="AB12" s="190"/>
      <c r="AC12" s="190"/>
      <c r="AD12" s="190"/>
      <c r="AE12" s="191"/>
      <c r="AF12" s="112"/>
      <c r="AG12" s="112"/>
      <c r="AH12" s="112"/>
      <c r="AI12" s="171"/>
      <c r="AK12" s="133" t="str">
        <f>HLOOKUP($AK$2,test,Blocks!$A$19,FALSE)&amp;IF(HLOOKUP($AK$2,test,Blocks!$A$20,FALSE)="Ranged"," - "&amp;HLOOKUP($AK$2,test,Blocks!$A$21,FALSE)-VLOOKUP($AK$3,Battle,$AF$1,FALSE),"")</f>
        <v>Main-hand heavy blaster - 41</v>
      </c>
      <c r="AL12" s="134"/>
      <c r="AM12" s="134"/>
      <c r="AN12" s="135"/>
      <c r="AO12" s="226"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+14    </v>
      </c>
      <c r="AP12" s="226"/>
      <c r="AQ12" s="136" t="str">
        <f>HLOOKUP($AK$2,test,Blocks!$A$25,FALSE)&amp;IF(HLOOKUP($AK$2,test,Blocks!$A$26,FALSE)+VLOOKUP($AK$3,Battle,$W$1,FALSE)&lt;0,"","+")&amp;HLOOKUP($AK$2,test,Blocks!$A$26,FALSE)+VLOOKUP($AK$3,Battle,$W$1,FALSE)</f>
        <v>3d8+7</v>
      </c>
      <c r="AR12" s="128" t="s">
        <v>4812</v>
      </c>
      <c r="AS12" s="130">
        <f>HLOOKUP($AK$2,test,Blocks!A208,FALSE)+VLOOKUP($AK$3,Battle,$AD$1,FALSE)+VLOOKUP($AK$3,Battle,$L$1,FALSE)</f>
        <v>8</v>
      </c>
      <c r="AU12" s="133" t="str">
        <f>HLOOKUP($AU$2,test,Blocks!$A$19,FALSE)&amp;IF(HLOOKUP($AU$2,test,Blocks!$A$20,FALSE)="Ranged"," - "&amp;HLOOKUP($AU$2,test,Blocks!$A$21,FALSE)-VLOOKUP($AU$3,Battle,$AF$1,FALSE),"")</f>
        <v>2 claws</v>
      </c>
      <c r="AV12" s="134"/>
      <c r="AW12" s="134"/>
      <c r="AX12" s="135"/>
      <c r="AY12" s="226" t="str">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 xml:space="preserve">+17    </v>
      </c>
      <c r="AZ12" s="226"/>
      <c r="BA12" s="136" t="str">
        <f>HLOOKUP($AU$2,test,Blocks!$A$25,FALSE)&amp;IF(HLOOKUP($AU$2,test,Blocks!$A$26,FALSE)+VLOOKUP($AU$3,Battle,$W$1,FALSE)&lt;0,"","+")&amp;HLOOKUP($AU$2,test,Blocks!$A$26,FALSE)+VLOOKUP($AU$3,Battle,$W$1,FALSE)</f>
        <v>1d8+14</v>
      </c>
      <c r="BB12" s="128" t="s">
        <v>4812</v>
      </c>
      <c r="BC12" s="130">
        <f>HLOOKUP($AU$2,test,Blocks!A208,FALSE)+VLOOKUP($AU$3,Battle,$AD$1,FALSE)+VLOOKUP($AU$3,Battle,$L$1,FALSE)</f>
        <v>0</v>
      </c>
    </row>
    <row r="13" spans="1:55" x14ac:dyDescent="0.2">
      <c r="A13" s="103" t="str">
        <f t="shared" si="1"/>
        <v xml:space="preserve"> </v>
      </c>
      <c r="B13" s="209"/>
      <c r="C13" s="98"/>
      <c r="D13" s="99"/>
      <c r="E13" s="156"/>
      <c r="F13" s="157"/>
      <c r="G13" s="157"/>
      <c r="H13" s="158"/>
      <c r="I13" s="159"/>
      <c r="J13" s="160"/>
      <c r="K13" s="160"/>
      <c r="L13" s="161"/>
      <c r="M13" s="162"/>
      <c r="N13" s="162"/>
      <c r="O13" s="190"/>
      <c r="P13" s="190"/>
      <c r="Q13" s="190"/>
      <c r="R13" s="190"/>
      <c r="S13" s="190"/>
      <c r="T13" s="190"/>
      <c r="U13" s="190"/>
      <c r="V13" s="190"/>
      <c r="W13" s="190"/>
      <c r="X13" s="190"/>
      <c r="Y13" s="190"/>
      <c r="Z13" s="190"/>
      <c r="AA13" s="190"/>
      <c r="AB13" s="190"/>
      <c r="AC13" s="190"/>
      <c r="AD13" s="190"/>
      <c r="AE13" s="191"/>
      <c r="AF13" s="112"/>
      <c r="AG13" s="112"/>
      <c r="AH13" s="112"/>
      <c r="AI13" s="171"/>
      <c r="AK13" s="228" t="str">
        <f>IF(HLOOKUP($AK$2,test,Blocks!$A$27,FALSE)&lt;&gt;0,HLOOKUP($AK$2,test,Blocks!$A$27,FALSE),"")</f>
        <v>Rapid Shot</v>
      </c>
      <c r="AL13" s="229"/>
      <c r="AM13" s="229"/>
      <c r="AN13" s="229"/>
      <c r="AO13" s="227"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xml:space="preserve">+14    </v>
      </c>
      <c r="AP13" s="227"/>
      <c r="AQ13" s="125" t="str">
        <f>IF(AK13&lt;&gt;"",HLOOKUP($AK$2,test,Blocks!$A$31,FALSE)&amp;IF(HLOOKUP($AK$2,test,Blocks!$A$32,FALSE)+VLOOKUP($AK$3,Battle,$W$1,FALSE)&lt;0,"","+")&amp;HLOOKUP($AK$2,test,Blocks!$A$32,FALSE)+VLOOKUP($AK$3,Battle,$W$1,FALSE),"")</f>
        <v>4d8+7</v>
      </c>
      <c r="AR13" s="129" t="s">
        <v>13</v>
      </c>
      <c r="AS13" s="130">
        <f>HLOOKUP($AK$2,test,Blocks!A209,FALSE)+VLOOKUP($AK$3,Battle,$AD$1,FALSE)+VLOOKUP($AK$3,Battle,$L$1,FALSE)</f>
        <v>14</v>
      </c>
      <c r="AU13" s="228" t="str">
        <f>IF(HLOOKUP($AU$2,test,Blocks!$A$27,FALSE)&lt;&gt;0,HLOOKUP($AU$2,test,Blocks!$A$27,FALSE),"")</f>
        <v>Power attack +9</v>
      </c>
      <c r="AV13" s="229"/>
      <c r="AW13" s="229"/>
      <c r="AX13" s="229"/>
      <c r="AY13" s="227" t="str">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 xml:space="preserve">+8    </v>
      </c>
      <c r="AZ13" s="227"/>
      <c r="BA13" s="125" t="str">
        <f>IF(AU13&lt;&gt;"",HLOOKUP($AU$2,test,Blocks!$A$31,FALSE)&amp;IF(HLOOKUP($AU$2,test,Blocks!$A$32,FALSE)+VLOOKUP($AU$3,Battle,$W$1,FALSE)&lt;0,"","+")&amp;HLOOKUP($AU$2,test,Blocks!$A$32,FALSE)+VLOOKUP($AU$3,Battle,$W$1,FALSE),"")</f>
        <v>1d8+23</v>
      </c>
      <c r="BB13" s="129" t="s">
        <v>13</v>
      </c>
      <c r="BC13" s="130">
        <f>HLOOKUP($AU$2,test,Blocks!A209,FALSE)+VLOOKUP($AU$3,Battle,$AD$1,FALSE)+VLOOKUP($AU$3,Battle,$L$1,FALSE)</f>
        <v>0</v>
      </c>
    </row>
    <row r="14" spans="1:55" x14ac:dyDescent="0.2">
      <c r="A14" s="103" t="str">
        <f t="shared" si="1"/>
        <v xml:space="preserve"> </v>
      </c>
      <c r="B14" s="209"/>
      <c r="C14" s="98"/>
      <c r="D14" s="99"/>
      <c r="E14" s="156"/>
      <c r="F14" s="157"/>
      <c r="G14" s="157"/>
      <c r="H14" s="158"/>
      <c r="I14" s="159"/>
      <c r="J14" s="160"/>
      <c r="K14" s="160"/>
      <c r="L14" s="161"/>
      <c r="M14" s="162"/>
      <c r="N14" s="162"/>
      <c r="O14" s="190"/>
      <c r="P14" s="190"/>
      <c r="Q14" s="190"/>
      <c r="R14" s="190"/>
      <c r="S14" s="190"/>
      <c r="T14" s="190"/>
      <c r="U14" s="190"/>
      <c r="V14" s="190"/>
      <c r="W14" s="190"/>
      <c r="X14" s="190"/>
      <c r="Y14" s="190"/>
      <c r="Z14" s="190"/>
      <c r="AA14" s="190"/>
      <c r="AB14" s="190"/>
      <c r="AC14" s="190"/>
      <c r="AD14" s="190"/>
      <c r="AE14" s="191"/>
      <c r="AF14" s="112"/>
      <c r="AG14" s="112"/>
      <c r="AH14" s="112"/>
      <c r="AI14" s="171"/>
      <c r="AK14" s="228" t="str">
        <f>IF(HLOOKUP($AK$2,test,Blocks!$A$33,FALSE)&lt;&gt;0,HLOOKUP($AK$2,test,Blocks!$A$33,FALSE),"")</f>
        <v>Rapid Shot and Point Blank Shot</v>
      </c>
      <c r="AL14" s="229"/>
      <c r="AM14" s="229"/>
      <c r="AN14" s="229"/>
      <c r="AO14" s="227"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xml:space="preserve">+15    </v>
      </c>
      <c r="AP14" s="227"/>
      <c r="AQ14" s="125" t="str">
        <f>IF(AK14&lt;&gt;"",HLOOKUP($AK$2,test,Blocks!$A$37,FALSE)&amp;IF(HLOOKUP($AK$2,test,Blocks!$A$38,FALSE)+VLOOKUP($AK$3,Battle,$W$1,FALSE)&lt;0,"","+")&amp;HLOOKUP($AK$2,test,Blocks!$A$38,FALSE)+VLOOKUP($AK$3,Battle,$W$1,FALSE),"")</f>
        <v>4d8+8</v>
      </c>
      <c r="AR14" s="129" t="s">
        <v>4813</v>
      </c>
      <c r="AS14" s="130">
        <f>HLOOKUP($AK$2,test,Blocks!A210,FALSE)+VLOOKUP($AK$3,Battle,$AD$1,FALSE)+VLOOKUP($AK$3,Battle,$L$1,FALSE)</f>
        <v>4</v>
      </c>
      <c r="AU14" s="228" t="str">
        <f>IF(HLOOKUP($AU$2,test,Blocks!$A$33,FALSE)&lt;&gt;0,HLOOKUP($AU$2,test,Blocks!$A$33,FALSE),"")</f>
        <v>Power attack +8</v>
      </c>
      <c r="AV14" s="229"/>
      <c r="AW14" s="229"/>
      <c r="AX14" s="229"/>
      <c r="AY14" s="227" t="str">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 xml:space="preserve">+9    </v>
      </c>
      <c r="AZ14" s="227"/>
      <c r="BA14" s="125" t="str">
        <f>IF(AU14&lt;&gt;"",HLOOKUP($AU$2,test,Blocks!$A$37,FALSE)&amp;IF(HLOOKUP($AU$2,test,Blocks!$A$38,FALSE)+VLOOKUP($AU$3,Battle,$W$1,FALSE)&lt;0,"","+")&amp;HLOOKUP($AU$2,test,Blocks!$A$38,FALSE)+VLOOKUP($AU$3,Battle,$W$1,FALSE),"")</f>
        <v>1d8+22</v>
      </c>
      <c r="BB14" s="129" t="s">
        <v>4813</v>
      </c>
      <c r="BC14" s="130">
        <f>HLOOKUP($AU$2,test,Blocks!A210,FALSE)+VLOOKUP($AU$3,Battle,$AD$1,FALSE)+VLOOKUP($AU$3,Battle,$L$1,FALSE)</f>
        <v>0</v>
      </c>
    </row>
    <row r="15" spans="1:55" x14ac:dyDescent="0.2">
      <c r="A15" s="103" t="str">
        <f t="shared" si="1"/>
        <v xml:space="preserve"> </v>
      </c>
      <c r="B15" s="209"/>
      <c r="C15" s="98"/>
      <c r="D15" s="99"/>
      <c r="E15" s="156"/>
      <c r="F15" s="157"/>
      <c r="G15" s="157"/>
      <c r="H15" s="158"/>
      <c r="I15" s="159"/>
      <c r="J15" s="160"/>
      <c r="K15" s="160"/>
      <c r="L15" s="161"/>
      <c r="M15" s="162"/>
      <c r="N15" s="162"/>
      <c r="O15" s="190"/>
      <c r="P15" s="190"/>
      <c r="Q15" s="190"/>
      <c r="R15" s="190"/>
      <c r="S15" s="190"/>
      <c r="T15" s="190"/>
      <c r="U15" s="190"/>
      <c r="V15" s="190"/>
      <c r="W15" s="190"/>
      <c r="X15" s="190"/>
      <c r="Y15" s="190"/>
      <c r="Z15" s="190"/>
      <c r="AA15" s="190"/>
      <c r="AB15" s="190"/>
      <c r="AC15" s="190"/>
      <c r="AD15" s="190"/>
      <c r="AE15" s="191"/>
      <c r="AF15" s="112"/>
      <c r="AG15" s="112"/>
      <c r="AH15" s="112"/>
      <c r="AI15" s="171"/>
      <c r="AK15" s="228" t="str">
        <f>IF(HLOOKUP($AK$2,test,Blocks!$A$39,FALSE)&lt;&gt;0,HLOOKUP($AK$2,test,Blocks!$A$39,FALSE),"")</f>
        <v>Hailfire (autofire)</v>
      </c>
      <c r="AL15" s="229"/>
      <c r="AM15" s="229"/>
      <c r="AN15" s="229"/>
      <c r="AO15" s="227"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xml:space="preserve">+9    </v>
      </c>
      <c r="AP15" s="227"/>
      <c r="AQ15" s="125" t="str">
        <f>IF(AK15&lt;&gt;"",HLOOKUP($AK$2,test,Blocks!$A$43,FALSE)&amp;IF(HLOOKUP($AK$2,test,Blocks!$A$44,FALSE)+VLOOKUP($AK$3,Battle,$W$1,FALSE)&lt;0,"","+")&amp;HLOOKUP($AK$2,test,Blocks!$A$44,FALSE)+VLOOKUP($AK$3,Battle,$W$1,FALSE),"")</f>
        <v>3d8+7</v>
      </c>
      <c r="AR15" s="129" t="s">
        <v>4814</v>
      </c>
      <c r="AS15" s="130">
        <f>HLOOKUP($AK$2,test,Blocks!A211,FALSE)+VLOOKUP($AK$3,Battle,$AD$1,FALSE)+VLOOKUP($AK$3,Battle,$L$1,FALSE)</f>
        <v>7</v>
      </c>
      <c r="AU15" s="228" t="str">
        <f>IF(HLOOKUP($AU$2,test,Blocks!$A$39,FALSE)&lt;&gt;0,HLOOKUP($AU$2,test,Blocks!$A$39,FALSE),"")</f>
        <v>Power attack +7</v>
      </c>
      <c r="AV15" s="229"/>
      <c r="AW15" s="229"/>
      <c r="AX15" s="229"/>
      <c r="AY15" s="227" t="str">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 xml:space="preserve">+10    </v>
      </c>
      <c r="AZ15" s="227"/>
      <c r="BA15" s="125" t="str">
        <f>IF(AU15&lt;&gt;"",HLOOKUP($AU$2,test,Blocks!$A$43,FALSE)&amp;IF(HLOOKUP($AU$2,test,Blocks!$A$44,FALSE)+VLOOKUP($AU$3,Battle,$W$1,FALSE)&lt;0,"","+")&amp;HLOOKUP($AU$2,test,Blocks!$A$44,FALSE)+VLOOKUP($AU$3,Battle,$W$1,FALSE),"")</f>
        <v>1d8+21</v>
      </c>
      <c r="BB15" s="129" t="s">
        <v>4814</v>
      </c>
      <c r="BC15" s="130">
        <f>HLOOKUP($AU$2,test,Blocks!A211,FALSE)+VLOOKUP($AU$3,Battle,$AD$1,FALSE)+VLOOKUP($AU$3,Battle,$L$1,FALSE)</f>
        <v>0</v>
      </c>
    </row>
    <row r="16" spans="1:55" x14ac:dyDescent="0.2">
      <c r="A16" s="103" t="str">
        <f t="shared" si="1"/>
        <v xml:space="preserve"> </v>
      </c>
      <c r="B16" s="209"/>
      <c r="C16" s="98"/>
      <c r="D16" s="99"/>
      <c r="E16" s="156"/>
      <c r="F16" s="157"/>
      <c r="G16" s="157"/>
      <c r="H16" s="158"/>
      <c r="I16" s="159"/>
      <c r="J16" s="160"/>
      <c r="K16" s="160"/>
      <c r="L16" s="161"/>
      <c r="M16" s="162"/>
      <c r="N16" s="162"/>
      <c r="O16" s="190"/>
      <c r="P16" s="190"/>
      <c r="Q16" s="190"/>
      <c r="R16" s="190"/>
      <c r="S16" s="190"/>
      <c r="T16" s="190"/>
      <c r="U16" s="190"/>
      <c r="V16" s="190"/>
      <c r="W16" s="190"/>
      <c r="X16" s="190"/>
      <c r="Y16" s="190"/>
      <c r="Z16" s="190"/>
      <c r="AA16" s="190"/>
      <c r="AB16" s="190"/>
      <c r="AC16" s="190"/>
      <c r="AD16" s="190"/>
      <c r="AE16" s="191"/>
      <c r="AF16" s="112"/>
      <c r="AG16" s="112"/>
      <c r="AH16" s="112"/>
      <c r="AI16" s="171"/>
      <c r="AK16" s="228" t="str">
        <f>IF(HLOOKUP($AK$2,test,Blocks!$A$45,FALSE)&lt;&gt;0,HLOOKUP($AK$2,test,Blocks!$A$45,FALSE),"")</f>
        <v/>
      </c>
      <c r="AL16" s="229"/>
      <c r="AM16" s="229"/>
      <c r="AN16" s="229"/>
      <c r="AO16" s="227"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27"/>
      <c r="AQ16" s="125" t="str">
        <f>IF(AK16&lt;&gt;"",HLOOKUP($AK$2,test,Blocks!$A$49,FALSE)&amp;IF(HLOOKUP($AK$2,test,Blocks!$A$50,FALSE)+VLOOKUP($AK$3,Battle,$W$1,FALSE)&lt;0,"","+")&amp;HLOOKUP($AK$2,test,Blocks!$A$50,FALSE)+VLOOKUP($AK$3,Battle,$W$1,FALSE),"")</f>
        <v/>
      </c>
      <c r="AR16" s="129" t="s">
        <v>4815</v>
      </c>
      <c r="AS16" s="130">
        <f>HLOOKUP($AK$2,test,Blocks!A212,FALSE)+VLOOKUP($AK$3,Battle,$AD$1,FALSE)+VLOOKUP($AK$3,Battle,$L$1,FALSE)</f>
        <v>7</v>
      </c>
      <c r="AU16" s="228" t="str">
        <f>IF(HLOOKUP($AU$2,test,Blocks!$A$45,FALSE)&lt;&gt;0,HLOOKUP($AU$2,test,Blocks!$A$45,FALSE),"")</f>
        <v>Power attack +6</v>
      </c>
      <c r="AV16" s="229"/>
      <c r="AW16" s="229"/>
      <c r="AX16" s="229"/>
      <c r="AY16" s="227" t="str">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 xml:space="preserve">+11    </v>
      </c>
      <c r="AZ16" s="227"/>
      <c r="BA16" s="125" t="str">
        <f>IF(AU16&lt;&gt;"",HLOOKUP($AU$2,test,Blocks!$A$49,FALSE)&amp;IF(HLOOKUP($AU$2,test,Blocks!$A$50,FALSE)+VLOOKUP($AU$3,Battle,$W$1,FALSE)&lt;0,"","+")&amp;HLOOKUP($AU$2,test,Blocks!$A$50,FALSE)+VLOOKUP($AU$3,Battle,$W$1,FALSE),"")</f>
        <v>1d8+20</v>
      </c>
      <c r="BB16" s="129" t="s">
        <v>4815</v>
      </c>
      <c r="BC16" s="130">
        <f>HLOOKUP($AU$2,test,Blocks!A212,FALSE)+VLOOKUP($AU$3,Battle,$AD$1,FALSE)+VLOOKUP($AU$3,Battle,$L$1,FALSE)</f>
        <v>0</v>
      </c>
    </row>
    <row r="17" spans="1:55" x14ac:dyDescent="0.2">
      <c r="A17" s="103" t="str">
        <f t="shared" si="1"/>
        <v xml:space="preserve"> </v>
      </c>
      <c r="B17" s="209"/>
      <c r="C17" s="98"/>
      <c r="D17" s="99"/>
      <c r="E17" s="156"/>
      <c r="F17" s="157"/>
      <c r="G17" s="157"/>
      <c r="H17" s="158"/>
      <c r="I17" s="159"/>
      <c r="J17" s="160"/>
      <c r="K17" s="160"/>
      <c r="L17" s="161"/>
      <c r="M17" s="162"/>
      <c r="N17" s="162"/>
      <c r="O17" s="190"/>
      <c r="P17" s="190"/>
      <c r="Q17" s="190"/>
      <c r="R17" s="190"/>
      <c r="S17" s="190"/>
      <c r="T17" s="190"/>
      <c r="U17" s="190"/>
      <c r="V17" s="190"/>
      <c r="W17" s="190"/>
      <c r="X17" s="190"/>
      <c r="Y17" s="190"/>
      <c r="Z17" s="190"/>
      <c r="AA17" s="190"/>
      <c r="AB17" s="190"/>
      <c r="AC17" s="190"/>
      <c r="AD17" s="190"/>
      <c r="AE17" s="191"/>
      <c r="AF17" s="112"/>
      <c r="AG17" s="112"/>
      <c r="AH17" s="112"/>
      <c r="AI17" s="171"/>
      <c r="AK17" s="133" t="str">
        <f>HLOOKUP($AK$2,test,Blocks!$A$51,FALSE)&amp;IF(HLOOKUP($AK$2,test,Blocks!$A$52,FALSE)="Ranged"," - "&amp;HLOOKUP($AK$2,test,Blocks!$A$53,FALSE)-VLOOKUP($AK$3,Battle,$AG$1,FALSE),"")</f>
        <v>Off-hand holdout blaster - 7</v>
      </c>
      <c r="AL17" s="134"/>
      <c r="AM17" s="134"/>
      <c r="AN17" s="135"/>
      <c r="AO17" s="226" t="str">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 xml:space="preserve">+14    </v>
      </c>
      <c r="AP17" s="226"/>
      <c r="AQ17" s="136" t="str">
        <f>HLOOKUP($AK$2,test,Blocks!$A$57,FALSE)&amp;IF(HLOOKUP($AK$2,test,Blocks!$A$58,FALSE)+VLOOKUP($AK$3,Battle,$W$1,FALSE)&lt;0,"","+")&amp;HLOOKUP($AK$2,test,Blocks!$A$58,FALSE)+VLOOKUP($AK$3,Battle,$W$1,FALSE)</f>
        <v>3d4+6</v>
      </c>
      <c r="AR17" s="129" t="s">
        <v>4816</v>
      </c>
      <c r="AS17" s="130">
        <f>HLOOKUP($AK$2,test,Blocks!A213,FALSE)+VLOOKUP($AK$3,Battle,$AD$1,FALSE)+VLOOKUP($AK$3,Battle,$L$1,FALSE)</f>
        <v>7</v>
      </c>
      <c r="AU17" s="133" t="str">
        <f>HLOOKUP($AU$2,test,Blocks!$A$51,FALSE)&amp;IF(HLOOKUP($AU$2,test,Blocks!$A$52,FALSE)="Ranged"," - "&amp;HLOOKUP($AU$2,test,Blocks!$A$53,FALSE)-VLOOKUP($AU$3,Battle,$AG$1,FALSE),"")</f>
        <v>bite</v>
      </c>
      <c r="AV17" s="134"/>
      <c r="AW17" s="134"/>
      <c r="AX17" s="135"/>
      <c r="AY17" s="226" t="str">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 xml:space="preserve">+17    </v>
      </c>
      <c r="AZ17" s="226"/>
      <c r="BA17" s="136" t="str">
        <f>HLOOKUP($AU$2,test,Blocks!$A$57,FALSE)&amp;IF(HLOOKUP($AU$2,test,Blocks!$A$58,FALSE)+VLOOKUP($AU$3,Battle,$W$1,FALSE)&lt;0,"","+")&amp;HLOOKUP($AU$2,test,Blocks!$A$58,FALSE)+VLOOKUP($AU$3,Battle,$W$1,FALSE)</f>
        <v>2d6+14</v>
      </c>
      <c r="BB17" s="129" t="s">
        <v>4816</v>
      </c>
      <c r="BC17" s="130">
        <f>HLOOKUP($AU$2,test,Blocks!A213,FALSE)+VLOOKUP($AU$3,Battle,$AD$1,FALSE)+VLOOKUP($AU$3,Battle,$L$1,FALSE)</f>
        <v>0</v>
      </c>
    </row>
    <row r="18" spans="1:55" x14ac:dyDescent="0.2">
      <c r="A18" s="103" t="str">
        <f t="shared" si="1"/>
        <v xml:space="preserve"> </v>
      </c>
      <c r="B18" s="209"/>
      <c r="C18" s="98"/>
      <c r="D18" s="99"/>
      <c r="E18" s="156"/>
      <c r="F18" s="157"/>
      <c r="G18" s="157"/>
      <c r="H18" s="158"/>
      <c r="I18" s="159"/>
      <c r="J18" s="160"/>
      <c r="K18" s="160"/>
      <c r="L18" s="161"/>
      <c r="M18" s="162"/>
      <c r="N18" s="162"/>
      <c r="O18" s="190"/>
      <c r="P18" s="190"/>
      <c r="Q18" s="190"/>
      <c r="R18" s="190"/>
      <c r="S18" s="190"/>
      <c r="T18" s="190"/>
      <c r="U18" s="190"/>
      <c r="V18" s="190"/>
      <c r="W18" s="190"/>
      <c r="X18" s="190"/>
      <c r="Y18" s="190"/>
      <c r="Z18" s="190"/>
      <c r="AA18" s="190"/>
      <c r="AB18" s="190"/>
      <c r="AC18" s="190"/>
      <c r="AD18" s="190"/>
      <c r="AE18" s="191"/>
      <c r="AF18" s="112"/>
      <c r="AG18" s="112"/>
      <c r="AH18" s="112"/>
      <c r="AI18" s="171"/>
      <c r="AK18" s="228" t="str">
        <f>IF(HLOOKUP($AK$2,test,Blocks!$A$59,FALSE)&lt;&gt;0,HLOOKUP($AK$2,test,Blocks!$A$59,FALSE),"")</f>
        <v>Rapid Shot</v>
      </c>
      <c r="AL18" s="229"/>
      <c r="AM18" s="229"/>
      <c r="AN18" s="229"/>
      <c r="AO18" s="227"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xml:space="preserve">+14    </v>
      </c>
      <c r="AP18" s="227"/>
      <c r="AQ18" s="125" t="str">
        <f>IF(AK18&lt;&gt;"",HLOOKUP($AK$2,test,Blocks!$A$63,FALSE)&amp;IF(HLOOKUP($AK$2,test,Blocks!$A$64,FALSE)+VLOOKUP($AK$3,Battle,$W$1,FALSE)&lt;0,"","+")&amp;HLOOKUP($AK$2,test,Blocks!$A$64,FALSE)+VLOOKUP($AK$3,Battle,$W$1,FALSE),"")</f>
        <v>4d4+6</v>
      </c>
      <c r="AR18" s="129" t="s">
        <v>4817</v>
      </c>
      <c r="AS18" s="130">
        <f>HLOOKUP($AK$2,test,Blocks!A214,FALSE)+VLOOKUP($AK$3,Battle,$AD$1,FALSE)+VLOOKUP($AK$3,Battle,$L$1,FALSE)</f>
        <v>7</v>
      </c>
      <c r="AU18" s="228" t="str">
        <f>IF(HLOOKUP($AU$2,test,Blocks!$A$59,FALSE)&lt;&gt;0,HLOOKUP($AU$2,test,Blocks!$A$59,FALSE),"")</f>
        <v>Power attack +9</v>
      </c>
      <c r="AV18" s="229"/>
      <c r="AW18" s="229"/>
      <c r="AX18" s="229"/>
      <c r="AY18" s="227" t="str">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 xml:space="preserve">+8    </v>
      </c>
      <c r="AZ18" s="227"/>
      <c r="BA18" s="125" t="str">
        <f>IF(AU18&lt;&gt;"",HLOOKUP($AU$2,test,Blocks!$A$63,FALSE)&amp;IF(HLOOKUP($AU$2,test,Blocks!$A$64,FALSE)+VLOOKUP($AU$3,Battle,$W$1,FALSE)&lt;0,"","+")&amp;HLOOKUP($AU$2,test,Blocks!$A$64,FALSE)+VLOOKUP($AU$3,Battle,$W$1,FALSE),"")</f>
        <v>2d6+23</v>
      </c>
      <c r="BB18" s="129" t="s">
        <v>4817</v>
      </c>
      <c r="BC18" s="130">
        <f>HLOOKUP($AU$2,test,Blocks!A214,FALSE)+VLOOKUP($AU$3,Battle,$AD$1,FALSE)+VLOOKUP($AU$3,Battle,$L$1,FALSE)</f>
        <v>0</v>
      </c>
    </row>
    <row r="19" spans="1:55" x14ac:dyDescent="0.2">
      <c r="A19" s="103" t="str">
        <f t="shared" si="1"/>
        <v xml:space="preserve"> </v>
      </c>
      <c r="B19" s="209"/>
      <c r="C19" s="98"/>
      <c r="D19" s="99"/>
      <c r="E19" s="156"/>
      <c r="F19" s="157"/>
      <c r="G19" s="157"/>
      <c r="H19" s="158"/>
      <c r="I19" s="159"/>
      <c r="J19" s="160"/>
      <c r="K19" s="160"/>
      <c r="L19" s="161"/>
      <c r="M19" s="162"/>
      <c r="N19" s="162"/>
      <c r="O19" s="190"/>
      <c r="P19" s="190"/>
      <c r="Q19" s="190"/>
      <c r="R19" s="190"/>
      <c r="S19" s="190"/>
      <c r="T19" s="190"/>
      <c r="U19" s="190"/>
      <c r="V19" s="190"/>
      <c r="W19" s="190"/>
      <c r="X19" s="190"/>
      <c r="Y19" s="190"/>
      <c r="Z19" s="190"/>
      <c r="AA19" s="190"/>
      <c r="AB19" s="190"/>
      <c r="AC19" s="190"/>
      <c r="AD19" s="190"/>
      <c r="AE19" s="191"/>
      <c r="AF19" s="112"/>
      <c r="AG19" s="112"/>
      <c r="AH19" s="112"/>
      <c r="AI19" s="171"/>
      <c r="AK19" s="228" t="str">
        <f>IF(HLOOKUP($AK$2,test,Blocks!$A$65,FALSE)&lt;&gt;0,HLOOKUP($AK$2,test,Blocks!$A$65,FALSE),"")</f>
        <v>Rapid Shot and Point Blank Shot</v>
      </c>
      <c r="AL19" s="229"/>
      <c r="AM19" s="229"/>
      <c r="AN19" s="229"/>
      <c r="AO19" s="227"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xml:space="preserve">+15    </v>
      </c>
      <c r="AP19" s="227"/>
      <c r="AQ19" s="125" t="str">
        <f>IF(AK19&lt;&gt;"",HLOOKUP($AK$2,test,Blocks!$A$69,FALSE)&amp;IF(HLOOKUP($AK$2,test,Blocks!$A$70,FALSE)+VLOOKUP($AK$3,Battle,$W$1,FALSE)&lt;0,"","+")&amp;HLOOKUP($AK$2,test,Blocks!$A$70,FALSE)+VLOOKUP($AK$3,Battle,$W$1,FALSE),"")</f>
        <v>4d4+7</v>
      </c>
      <c r="AR19" s="129" t="s">
        <v>4818</v>
      </c>
      <c r="AS19" s="130">
        <f>HLOOKUP($AK$2,test,Blocks!A215,FALSE)+VLOOKUP($AK$3,Battle,$AD$1,FALSE)+VLOOKUP($AK$3,Battle,$L$1,FALSE)</f>
        <v>12</v>
      </c>
      <c r="AU19" s="228" t="str">
        <f>IF(HLOOKUP($AU$2,test,Blocks!$A$65,FALSE)&lt;&gt;0,HLOOKUP($AU$2,test,Blocks!$A$65,FALSE),"")</f>
        <v>Power attack +8</v>
      </c>
      <c r="AV19" s="229"/>
      <c r="AW19" s="229"/>
      <c r="AX19" s="229"/>
      <c r="AY19" s="227" t="str">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 xml:space="preserve">+9    </v>
      </c>
      <c r="AZ19" s="227"/>
      <c r="BA19" s="125" t="str">
        <f>IF(AU19&lt;&gt;"",HLOOKUP($AU$2,test,Blocks!$A$69,FALSE)&amp;IF(HLOOKUP($AU$2,test,Blocks!$A$70,FALSE)+VLOOKUP($AU$3,Battle,$W$1,FALSE)&lt;0,"","+")&amp;HLOOKUP($AU$2,test,Blocks!$A$70,FALSE)+VLOOKUP($AU$3,Battle,$W$1,FALSE),"")</f>
        <v>2d6+22</v>
      </c>
      <c r="BB19" s="129" t="s">
        <v>4818</v>
      </c>
      <c r="BC19" s="130">
        <f>HLOOKUP($AU$2,test,Blocks!A215,FALSE)+VLOOKUP($AU$3,Battle,$AD$1,FALSE)+VLOOKUP($AU$3,Battle,$L$1,FALSE)</f>
        <v>0</v>
      </c>
    </row>
    <row r="20" spans="1:55" x14ac:dyDescent="0.2">
      <c r="A20" s="103" t="str">
        <f t="shared" si="1"/>
        <v xml:space="preserve"> </v>
      </c>
      <c r="B20" s="209"/>
      <c r="C20" s="98"/>
      <c r="D20" s="99"/>
      <c r="E20" s="156"/>
      <c r="F20" s="157"/>
      <c r="G20" s="157"/>
      <c r="H20" s="158"/>
      <c r="I20" s="159"/>
      <c r="J20" s="160"/>
      <c r="K20" s="160"/>
      <c r="L20" s="161"/>
      <c r="M20" s="162"/>
      <c r="N20" s="162"/>
      <c r="O20" s="190"/>
      <c r="P20" s="190"/>
      <c r="Q20" s="190"/>
      <c r="R20" s="190"/>
      <c r="S20" s="190"/>
      <c r="T20" s="190"/>
      <c r="U20" s="190"/>
      <c r="V20" s="190"/>
      <c r="W20" s="190"/>
      <c r="X20" s="190"/>
      <c r="Y20" s="190"/>
      <c r="Z20" s="190"/>
      <c r="AA20" s="190"/>
      <c r="AB20" s="190"/>
      <c r="AC20" s="190"/>
      <c r="AD20" s="190"/>
      <c r="AE20" s="191"/>
      <c r="AF20" s="112"/>
      <c r="AG20" s="112"/>
      <c r="AH20" s="112"/>
      <c r="AI20" s="171"/>
      <c r="AK20" s="228" t="str">
        <f>IF(HLOOKUP($AK$2,test,Blocks!$A$71,FALSE)&lt;&gt;0,HLOOKUP($AK$2,test,Blocks!$A$71,FALSE),"")</f>
        <v/>
      </c>
      <c r="AL20" s="229"/>
      <c r="AM20" s="229"/>
      <c r="AN20" s="229"/>
      <c r="AO20" s="227"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27"/>
      <c r="AQ20" s="125" t="str">
        <f>IF(AK20&lt;&gt;"",HLOOKUP($AK$2,test,Blocks!$A$75,FALSE)&amp;IF(HLOOKUP($AK$2,test,Blocks!$A$76,FALSE)+VLOOKUP($AK$3,Battle,$W$1,FALSE)&lt;0,"","+")&amp;HLOOKUP($AK$2,test,Blocks!$A$76,FALSE)+VLOOKUP($AK$3,Battle,$W$1,FALSE),"")</f>
        <v/>
      </c>
      <c r="AR20" s="129" t="s">
        <v>4819</v>
      </c>
      <c r="AS20" s="130">
        <f>HLOOKUP($AK$2,test,Blocks!A216,FALSE)+VLOOKUP($AK$3,Battle,$AD$1,FALSE)+VLOOKUP($AK$3,Battle,$L$1,FALSE)</f>
        <v>7</v>
      </c>
      <c r="AU20" s="228" t="str">
        <f>IF(HLOOKUP($AU$2,test,Blocks!$A$71,FALSE)&lt;&gt;0,HLOOKUP($AU$2,test,Blocks!$A$71,FALSE),"")</f>
        <v>Power attack +7</v>
      </c>
      <c r="AV20" s="229"/>
      <c r="AW20" s="229"/>
      <c r="AX20" s="229"/>
      <c r="AY20" s="227" t="str">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 xml:space="preserve">+10    </v>
      </c>
      <c r="AZ20" s="227"/>
      <c r="BA20" s="125" t="str">
        <f>IF(AU20&lt;&gt;"",HLOOKUP($AU$2,test,Blocks!$A$75,FALSE)&amp;IF(HLOOKUP($AU$2,test,Blocks!$A$76,FALSE)+VLOOKUP($AU$3,Battle,$W$1,FALSE)&lt;0,"","+")&amp;HLOOKUP($AU$2,test,Blocks!$A$76,FALSE)+VLOOKUP($AU$3,Battle,$W$1,FALSE),"")</f>
        <v>2d6+21</v>
      </c>
      <c r="BB20" s="129" t="s">
        <v>4819</v>
      </c>
      <c r="BC20" s="130">
        <f>HLOOKUP($AU$2,test,Blocks!A216,FALSE)+VLOOKUP($AU$3,Battle,$AD$1,FALSE)+VLOOKUP($AU$3,Battle,$L$1,FALSE)</f>
        <v>0</v>
      </c>
    </row>
    <row r="21" spans="1:55" x14ac:dyDescent="0.2">
      <c r="A21" s="103" t="str">
        <f t="shared" si="1"/>
        <v xml:space="preserve"> </v>
      </c>
      <c r="B21" s="209"/>
      <c r="C21" s="98"/>
      <c r="D21" s="99"/>
      <c r="E21" s="156"/>
      <c r="F21" s="157"/>
      <c r="G21" s="157"/>
      <c r="H21" s="158"/>
      <c r="I21" s="159"/>
      <c r="J21" s="160"/>
      <c r="K21" s="160"/>
      <c r="L21" s="161"/>
      <c r="M21" s="162"/>
      <c r="N21" s="162"/>
      <c r="O21" s="190"/>
      <c r="P21" s="190"/>
      <c r="Q21" s="190"/>
      <c r="R21" s="190"/>
      <c r="S21" s="190"/>
      <c r="T21" s="190"/>
      <c r="U21" s="190"/>
      <c r="V21" s="190"/>
      <c r="W21" s="190"/>
      <c r="X21" s="190"/>
      <c r="Y21" s="190"/>
      <c r="Z21" s="190"/>
      <c r="AA21" s="190"/>
      <c r="AB21" s="190"/>
      <c r="AC21" s="190"/>
      <c r="AD21" s="190"/>
      <c r="AE21" s="191"/>
      <c r="AF21" s="112"/>
      <c r="AG21" s="112"/>
      <c r="AH21" s="112"/>
      <c r="AI21" s="171"/>
      <c r="AK21" s="228" t="str">
        <f>IF(HLOOKUP($AK$2,test,Blocks!$A$77,FALSE)&lt;&gt;0,HLOOKUP($AK$2,test,Blocks!$A$77,FALSE),"")</f>
        <v/>
      </c>
      <c r="AL21" s="229"/>
      <c r="AM21" s="229"/>
      <c r="AN21" s="229"/>
      <c r="AO21" s="227"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27"/>
      <c r="AQ21" s="125" t="str">
        <f>IF(AK21&lt;&gt;"",HLOOKUP($AK$2,test,Blocks!$A$81,FALSE)&amp;IF(HLOOKUP($AK$2,test,Blocks!$A$82,FALSE)+VLOOKUP($AK$3,Battle,$W$1,FALSE)&lt;0,"","+")&amp;HLOOKUP($AK$2,test,Blocks!$A$82,FALSE)+VLOOKUP($AK$3,Battle,$W$1,FALSE),"")</f>
        <v/>
      </c>
      <c r="AR21" s="129" t="s">
        <v>4820</v>
      </c>
      <c r="AS21" s="130">
        <f>HLOOKUP($AK$2,test,Blocks!A217,FALSE)+VLOOKUP($AK$3,Battle,$AD$1,FALSE)+VLOOKUP($AK$3,Battle,$L$1,FALSE)</f>
        <v>7</v>
      </c>
      <c r="AU21" s="228" t="str">
        <f>IF(HLOOKUP($AU$2,test,Blocks!$A$77,FALSE)&lt;&gt;0,HLOOKUP($AU$2,test,Blocks!$A$77,FALSE),"")</f>
        <v>Power attack +6</v>
      </c>
      <c r="AV21" s="229"/>
      <c r="AW21" s="229"/>
      <c r="AX21" s="229"/>
      <c r="AY21" s="227" t="str">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 xml:space="preserve">+11    </v>
      </c>
      <c r="AZ21" s="227"/>
      <c r="BA21" s="125" t="str">
        <f>IF(AU21&lt;&gt;"",HLOOKUP($AU$2,test,Blocks!$A$81,FALSE)&amp;IF(HLOOKUP($AU$2,test,Blocks!$A$82,FALSE)+VLOOKUP($AU$3,Battle,$W$1,FALSE)&lt;0,"","+")&amp;HLOOKUP($AU$2,test,Blocks!$A$82,FALSE)+VLOOKUP($AU$3,Battle,$W$1,FALSE),"")</f>
        <v>2d6+20</v>
      </c>
      <c r="BB21" s="129" t="s">
        <v>4820</v>
      </c>
      <c r="BC21" s="130">
        <f>HLOOKUP($AU$2,test,Blocks!A217,FALSE)+VLOOKUP($AU$3,Battle,$AD$1,FALSE)+VLOOKUP($AU$3,Battle,$L$1,FALSE)</f>
        <v>0</v>
      </c>
    </row>
    <row r="22" spans="1:55" x14ac:dyDescent="0.2">
      <c r="A22" s="103" t="str">
        <f t="shared" si="1"/>
        <v xml:space="preserve"> </v>
      </c>
      <c r="B22" s="209"/>
      <c r="C22" s="98"/>
      <c r="D22" s="99"/>
      <c r="E22" s="156"/>
      <c r="F22" s="157"/>
      <c r="G22" s="157"/>
      <c r="H22" s="158"/>
      <c r="I22" s="159"/>
      <c r="J22" s="160"/>
      <c r="K22" s="160"/>
      <c r="L22" s="161"/>
      <c r="M22" s="162"/>
      <c r="N22" s="162"/>
      <c r="O22" s="190"/>
      <c r="P22" s="190"/>
      <c r="Q22" s="190"/>
      <c r="R22" s="190"/>
      <c r="S22" s="190"/>
      <c r="T22" s="190"/>
      <c r="U22" s="190"/>
      <c r="V22" s="190"/>
      <c r="W22" s="190"/>
      <c r="X22" s="190"/>
      <c r="Y22" s="190"/>
      <c r="Z22" s="190"/>
      <c r="AA22" s="190"/>
      <c r="AB22" s="190"/>
      <c r="AC22" s="190"/>
      <c r="AD22" s="190"/>
      <c r="AE22" s="191"/>
      <c r="AF22" s="112"/>
      <c r="AG22" s="112"/>
      <c r="AH22" s="112"/>
      <c r="AI22" s="171"/>
      <c r="AK22" s="133" t="str">
        <f>HLOOKUP($AK$2,test,Blocks!$A$83,FALSE)&amp;IF(HLOOKUP($AK$2,test,Blocks!$A$84,FALSE)="Ranged"," - "&amp;HLOOKUP($AK$2,test,Blocks!$A$85,FALSE)-VLOOKUP($AK$3,Battle,$AF$1,FALSE),"")</f>
        <v>Datadagger</v>
      </c>
      <c r="AL22" s="134"/>
      <c r="AM22" s="134"/>
      <c r="AN22" s="135"/>
      <c r="AO22" s="226" t="str">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 xml:space="preserve">+7    </v>
      </c>
      <c r="AP22" s="226"/>
      <c r="AQ22" s="136" t="str">
        <f>HLOOKUP($AK$2,test,Blocks!$A$89,FALSE)&amp;IF(HLOOKUP($AK$2,test,Blocks!$A$90,FALSE)+VLOOKUP($AK$3,Battle,$W$1,FALSE)&lt;0,"","+")&amp;HLOOKUP($AK$2,test,Blocks!$A$90,FALSE)+VLOOKUP($AK$3,Battle,$W$1,FALSE)</f>
        <v>1d4+4</v>
      </c>
      <c r="AR22" s="129" t="s">
        <v>4821</v>
      </c>
      <c r="AS22" s="130">
        <f>HLOOKUP($AK$2,test,Blocks!A218,FALSE)+VLOOKUP($AK$3,Battle,$AD$1,FALSE)+VLOOKUP($AK$3,Battle,$L$1,FALSE)</f>
        <v>7</v>
      </c>
      <c r="AU22" s="133" t="str">
        <f>HLOOKUP($AU$2,test,Blocks!$A$83,FALSE)&amp;IF(HLOOKUP($AU$2,test,Blocks!$A$84,FALSE)="Ranged"," - "&amp;HLOOKUP($AU$2,test,Blocks!$A$85,FALSE)-VLOOKUP($AU$3,Battle,$AF$1,FALSE),"")</f>
        <v/>
      </c>
      <c r="AV22" s="134"/>
      <c r="AW22" s="134"/>
      <c r="AX22" s="135"/>
      <c r="AY22" s="226" t="str">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 xml:space="preserve">+0    </v>
      </c>
      <c r="AZ22" s="226"/>
      <c r="BA22" s="136" t="str">
        <f>HLOOKUP($AU$2,test,Blocks!$A$89,FALSE)&amp;IF(HLOOKUP($AU$2,test,Blocks!$A$90,FALSE)+VLOOKUP($AU$3,Battle,$W$1,FALSE)&lt;0,"","+")&amp;HLOOKUP($AU$2,test,Blocks!$A$90,FALSE)+VLOOKUP($AU$3,Battle,$W$1,FALSE)</f>
        <v>+0</v>
      </c>
      <c r="BB22" s="129" t="s">
        <v>4821</v>
      </c>
      <c r="BC22" s="130">
        <f>HLOOKUP($AU$2,test,Blocks!A218,FALSE)+VLOOKUP($AU$3,Battle,$AD$1,FALSE)+VLOOKUP($AU$3,Battle,$L$1,FALSE)</f>
        <v>0</v>
      </c>
    </row>
    <row r="23" spans="1:55" x14ac:dyDescent="0.2">
      <c r="A23" s="103" t="str">
        <f t="shared" si="1"/>
        <v xml:space="preserve"> </v>
      </c>
      <c r="B23" s="209"/>
      <c r="C23" s="98"/>
      <c r="D23" s="99"/>
      <c r="E23" s="156"/>
      <c r="F23" s="157"/>
      <c r="G23" s="157"/>
      <c r="H23" s="158"/>
      <c r="I23" s="159"/>
      <c r="J23" s="160"/>
      <c r="K23" s="160"/>
      <c r="L23" s="161"/>
      <c r="M23" s="162"/>
      <c r="N23" s="162"/>
      <c r="O23" s="190"/>
      <c r="P23" s="190"/>
      <c r="Q23" s="190"/>
      <c r="R23" s="190"/>
      <c r="S23" s="190"/>
      <c r="T23" s="190"/>
      <c r="U23" s="190"/>
      <c r="V23" s="190"/>
      <c r="W23" s="190"/>
      <c r="X23" s="190"/>
      <c r="Y23" s="190"/>
      <c r="Z23" s="190"/>
      <c r="AA23" s="190"/>
      <c r="AB23" s="190"/>
      <c r="AC23" s="190"/>
      <c r="AD23" s="190"/>
      <c r="AE23" s="191"/>
      <c r="AF23" s="112"/>
      <c r="AG23" s="112"/>
      <c r="AH23" s="112"/>
      <c r="AI23" s="171"/>
      <c r="AK23" s="228" t="str">
        <f>IF(HLOOKUP($AK$2,test,Blocks!$A$91,FALSE)&lt;&gt;0,HLOOKUP($AK$2,test,Blocks!$A$91,FALSE),"")</f>
        <v/>
      </c>
      <c r="AL23" s="229"/>
      <c r="AM23" s="229"/>
      <c r="AN23" s="229"/>
      <c r="AO23" s="227"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27"/>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10</v>
      </c>
      <c r="AU23" s="228" t="str">
        <f>IF(HLOOKUP($AU$2,test,Blocks!$A$91,FALSE)&lt;&gt;0,HLOOKUP($AU$2,test,Blocks!$A$91,FALSE),"")</f>
        <v/>
      </c>
      <c r="AV23" s="229"/>
      <c r="AW23" s="229"/>
      <c r="AX23" s="229"/>
      <c r="AY23" s="227" t="str">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
      </c>
      <c r="AZ23" s="227"/>
      <c r="BA23" s="125" t="str">
        <f>IF(AU23&lt;&gt;"",HLOOKUP($AU$2,test,Blocks!$A$95,FALSE)&amp;IF(HLOOKUP($AU$2,test,Blocks!$A$96,FALSE)+VLOOKUP($AU$3,Battle,$W$1,FALSE)&lt;0,"","+")&amp;HLOOKUP($AU$2,test,Blocks!$A$96,FALSE)+VLOOKUP($AU$3,Battle,$W$1,FALSE),"")</f>
        <v/>
      </c>
      <c r="BB23" s="129" t="s">
        <v>9</v>
      </c>
      <c r="BC23" s="130">
        <f>HLOOKUP($AU$2,test,Blocks!A219,FALSE)+VLOOKUP($AU$3,Battle,$AD$1,FALSE)+VLOOKUP($AU$3,Battle,$L$1,FALSE)</f>
        <v>9</v>
      </c>
    </row>
    <row r="24" spans="1:55" x14ac:dyDescent="0.2">
      <c r="A24" s="103" t="str">
        <f t="shared" si="1"/>
        <v xml:space="preserve"> </v>
      </c>
      <c r="B24" s="209"/>
      <c r="C24" s="98"/>
      <c r="D24" s="99"/>
      <c r="E24" s="156"/>
      <c r="F24" s="157"/>
      <c r="G24" s="157"/>
      <c r="H24" s="158"/>
      <c r="I24" s="159"/>
      <c r="J24" s="160"/>
      <c r="K24" s="160"/>
      <c r="L24" s="161"/>
      <c r="M24" s="162"/>
      <c r="N24" s="162"/>
      <c r="O24" s="190"/>
      <c r="P24" s="190"/>
      <c r="Q24" s="190"/>
      <c r="R24" s="190"/>
      <c r="S24" s="190"/>
      <c r="T24" s="190"/>
      <c r="U24" s="190"/>
      <c r="V24" s="190"/>
      <c r="W24" s="190"/>
      <c r="X24" s="190"/>
      <c r="Y24" s="190"/>
      <c r="Z24" s="190"/>
      <c r="AA24" s="190"/>
      <c r="AB24" s="190"/>
      <c r="AC24" s="190"/>
      <c r="AD24" s="190"/>
      <c r="AE24" s="191"/>
      <c r="AF24" s="112"/>
      <c r="AG24" s="112"/>
      <c r="AH24" s="112"/>
      <c r="AI24" s="171"/>
      <c r="AK24" s="228" t="str">
        <f>IF(HLOOKUP($AK$2,test,Blocks!$A$97,FALSE)&lt;&gt;0,HLOOKUP($AK$2,test,Blocks!$A$97,FALSE),"")</f>
        <v/>
      </c>
      <c r="AL24" s="229"/>
      <c r="AM24" s="229"/>
      <c r="AN24" s="229"/>
      <c r="AO24" s="227"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27"/>
      <c r="AQ24" s="125" t="str">
        <f>IF(AK24&lt;&gt;"",HLOOKUP($AK$2,test,Blocks!$A$101,FALSE)&amp;IF(HLOOKUP($AK$2,test,Blocks!$A$102,FALSE)+VLOOKUP($AK$3,Battle,$W$1,FALSE)&lt;0,"","+")&amp;HLOOKUP($AK$2,test,Blocks!$A$102,FALSE)+VLOOKUP($AK$3,Battle,$W$1,FALSE),"")</f>
        <v/>
      </c>
      <c r="AR24" s="129" t="s">
        <v>4822</v>
      </c>
      <c r="AS24" s="130">
        <f>HLOOKUP($AK$2,test,Blocks!A220,FALSE)+VLOOKUP($AK$3,Battle,$AD$1,FALSE)+VLOOKUP($AK$3,Battle,$L$1,FALSE)</f>
        <v>13</v>
      </c>
      <c r="AU24" s="228" t="str">
        <f>IF(HLOOKUP($AU$2,test,Blocks!$A$97,FALSE)&lt;&gt;0,HLOOKUP($AU$2,test,Blocks!$A$97,FALSE),"")</f>
        <v/>
      </c>
      <c r="AV24" s="229"/>
      <c r="AW24" s="229"/>
      <c r="AX24" s="229"/>
      <c r="AY24" s="227" t="str">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
      </c>
      <c r="AZ24" s="227"/>
      <c r="BA24" s="125" t="str">
        <f>IF(AU24&lt;&gt;"",HLOOKUP($AU$2,test,Blocks!$A$101,FALSE)&amp;IF(HLOOKUP($AU$2,test,Blocks!$A$102,FALSE)+VLOOKUP($AU$3,Battle,$W$1,FALSE)&lt;0,"","+")&amp;HLOOKUP($AU$2,test,Blocks!$A$102,FALSE)+VLOOKUP($AU$3,Battle,$W$1,FALSE),"")</f>
        <v/>
      </c>
      <c r="BB24" s="129" t="s">
        <v>4822</v>
      </c>
      <c r="BC24" s="130">
        <f>HLOOKUP($AU$2,test,Blocks!A220,FALSE)+VLOOKUP($AU$3,Battle,$AD$1,FALSE)+VLOOKUP($AU$3,Battle,$L$1,FALSE)</f>
        <v>0</v>
      </c>
    </row>
    <row r="25" spans="1:55" x14ac:dyDescent="0.2">
      <c r="A25" s="103" t="str">
        <f t="shared" si="1"/>
        <v xml:space="preserve"> </v>
      </c>
      <c r="B25" s="209"/>
      <c r="C25" s="98"/>
      <c r="D25" s="99"/>
      <c r="E25" s="156"/>
      <c r="F25" s="157"/>
      <c r="G25" s="157"/>
      <c r="H25" s="158"/>
      <c r="I25" s="159"/>
      <c r="J25" s="160"/>
      <c r="K25" s="160"/>
      <c r="L25" s="161"/>
      <c r="M25" s="162"/>
      <c r="N25" s="162"/>
      <c r="O25" s="190"/>
      <c r="P25" s="190"/>
      <c r="Q25" s="190"/>
      <c r="R25" s="190"/>
      <c r="S25" s="190"/>
      <c r="T25" s="190"/>
      <c r="U25" s="190"/>
      <c r="V25" s="190"/>
      <c r="W25" s="190"/>
      <c r="X25" s="190"/>
      <c r="Y25" s="190"/>
      <c r="Z25" s="190"/>
      <c r="AA25" s="190"/>
      <c r="AB25" s="190"/>
      <c r="AC25" s="190"/>
      <c r="AD25" s="190"/>
      <c r="AE25" s="191"/>
      <c r="AF25" s="112"/>
      <c r="AG25" s="112"/>
      <c r="AH25" s="112"/>
      <c r="AI25" s="171"/>
      <c r="AK25" s="228" t="str">
        <f>IF(HLOOKUP($AK$2,test,Blocks!$A$103,FALSE)&lt;&gt;0,HLOOKUP($AK$2,test,Blocks!$A$103,FALSE),"")</f>
        <v/>
      </c>
      <c r="AL25" s="229"/>
      <c r="AM25" s="229"/>
      <c r="AN25" s="229"/>
      <c r="AO25" s="227"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27"/>
      <c r="AQ25" s="125" t="str">
        <f>IF(AK25&lt;&gt;"",HLOOKUP($AK$2,test,Blocks!$A$107,FALSE)&amp;IF(HLOOKUP($AK$2,test,Blocks!$A$108,FALSE)+VLOOKUP($AK$3,Battle,$W$1,FALSE)&lt;0,"","+")&amp;HLOOKUP($AK$2,test,Blocks!$A$108,FALSE)+VLOOKUP($AK$3,Battle,$W$1,FALSE),"")</f>
        <v/>
      </c>
      <c r="AR25" s="129" t="s">
        <v>4823</v>
      </c>
      <c r="AS25" s="130">
        <f>HLOOKUP($AK$2,test,Blocks!A221,FALSE)+VLOOKUP($AK$3,Battle,$AD$1,FALSE)+VLOOKUP($AK$3,Battle,$L$1,FALSE)</f>
        <v>14</v>
      </c>
      <c r="AU25" s="228" t="str">
        <f>IF(HLOOKUP($AU$2,test,Blocks!$A$103,FALSE)&lt;&gt;0,HLOOKUP($AU$2,test,Blocks!$A$103,FALSE),"")</f>
        <v/>
      </c>
      <c r="AV25" s="229"/>
      <c r="AW25" s="229"/>
      <c r="AX25" s="229"/>
      <c r="AY25" s="227" t="str">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
      </c>
      <c r="AZ25" s="227"/>
      <c r="BA25" s="125" t="str">
        <f>IF(AU25&lt;&gt;"",HLOOKUP($AU$2,test,Blocks!$A$107,FALSE)&amp;IF(HLOOKUP($AU$2,test,Blocks!$A$108,FALSE)+VLOOKUP($AU$3,Battle,$W$1,FALSE)&lt;0,"","+")&amp;HLOOKUP($AU$2,test,Blocks!$A$108,FALSE)+VLOOKUP($AU$3,Battle,$W$1,FALSE),"")</f>
        <v/>
      </c>
      <c r="BB25" s="129" t="s">
        <v>4823</v>
      </c>
      <c r="BC25" s="130">
        <f>HLOOKUP($AU$2,test,Blocks!A221,FALSE)+VLOOKUP($AU$3,Battle,$AD$1,FALSE)+VLOOKUP($AU$3,Battle,$L$1,FALSE)</f>
        <v>0</v>
      </c>
    </row>
    <row r="26" spans="1:55" x14ac:dyDescent="0.2">
      <c r="A26" s="103" t="str">
        <f t="shared" si="1"/>
        <v xml:space="preserve"> </v>
      </c>
      <c r="B26" s="209"/>
      <c r="C26" s="98"/>
      <c r="D26" s="99"/>
      <c r="E26" s="156"/>
      <c r="F26" s="157"/>
      <c r="G26" s="157"/>
      <c r="H26" s="158"/>
      <c r="I26" s="159"/>
      <c r="J26" s="160"/>
      <c r="K26" s="160"/>
      <c r="L26" s="161"/>
      <c r="M26" s="162"/>
      <c r="N26" s="162"/>
      <c r="O26" s="190"/>
      <c r="P26" s="190"/>
      <c r="Q26" s="190"/>
      <c r="R26" s="190"/>
      <c r="S26" s="190"/>
      <c r="T26" s="190"/>
      <c r="U26" s="190"/>
      <c r="V26" s="190"/>
      <c r="W26" s="190"/>
      <c r="X26" s="190"/>
      <c r="Y26" s="190"/>
      <c r="Z26" s="190"/>
      <c r="AA26" s="190"/>
      <c r="AB26" s="190"/>
      <c r="AC26" s="190"/>
      <c r="AD26" s="190"/>
      <c r="AE26" s="191"/>
      <c r="AF26" s="112"/>
      <c r="AG26" s="112"/>
      <c r="AH26" s="112"/>
      <c r="AI26" s="171"/>
      <c r="AK26" s="228" t="str">
        <f>IF(HLOOKUP($AK$2,test,Blocks!$A$109,FALSE)&lt;&gt;0,HLOOKUP($AK$2,test,Blocks!$A$109,FALSE),"")</f>
        <v/>
      </c>
      <c r="AL26" s="229"/>
      <c r="AM26" s="229"/>
      <c r="AN26" s="229"/>
      <c r="AO26" s="227"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27"/>
      <c r="AQ26" s="125" t="str">
        <f>IF(AK26&lt;&gt;"",HLOOKUP($AK$2,test,Blocks!$A$113,FALSE)&amp;IF(HLOOKUP($AK$2,test,Blocks!$A$114,FALSE)+VLOOKUP($AK$3,Battle,$W$1,FALSE)&lt;0,"","+")&amp;HLOOKUP($AK$2,test,Blocks!$A$114,FALSE)+VLOOKUP($AK$3,Battle,$W$1,FALSE),"")</f>
        <v/>
      </c>
      <c r="AR26" s="129" t="s">
        <v>4824</v>
      </c>
      <c r="AS26" s="130">
        <f>HLOOKUP($AK$2,test,Blocks!A222,FALSE)+VLOOKUP($AK$3,Battle,$AD$1,FALSE)+VLOOKUP($AK$3,Battle,$L$1,FALSE)</f>
        <v>9</v>
      </c>
      <c r="AU26" s="228" t="str">
        <f>IF(HLOOKUP($AU$2,test,Blocks!$A$109,FALSE)&lt;&gt;0,HLOOKUP($AU$2,test,Blocks!$A$109,FALSE),"")</f>
        <v/>
      </c>
      <c r="AV26" s="229"/>
      <c r="AW26" s="229"/>
      <c r="AX26" s="229"/>
      <c r="AY26" s="227" t="str">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
      </c>
      <c r="AZ26" s="227"/>
      <c r="BA26" s="125" t="str">
        <f>IF(AU26&lt;&gt;"",HLOOKUP($AU$2,test,Blocks!$A$113,FALSE)&amp;IF(HLOOKUP($AU$2,test,Blocks!$A$114,FALSE)+VLOOKUP($AU$3,Battle,$W$1,FALSE)&lt;0,"","+")&amp;HLOOKUP($AU$2,test,Blocks!$A$114,FALSE)+VLOOKUP($AU$3,Battle,$W$1,FALSE),"")</f>
        <v/>
      </c>
      <c r="BB26" s="129" t="s">
        <v>4824</v>
      </c>
      <c r="BC26" s="130">
        <f>HLOOKUP($AU$2,test,Blocks!A222,FALSE)+VLOOKUP($AU$3,Battle,$AD$1,FALSE)+VLOOKUP($AU$3,Battle,$L$1,FALSE)</f>
        <v>0</v>
      </c>
    </row>
    <row r="27" spans="1:55" x14ac:dyDescent="0.2">
      <c r="A27" s="103" t="str">
        <f t="shared" si="1"/>
        <v xml:space="preserve"> </v>
      </c>
      <c r="B27" s="209"/>
      <c r="C27" s="98"/>
      <c r="D27" s="99"/>
      <c r="E27" s="156"/>
      <c r="F27" s="157"/>
      <c r="G27" s="157"/>
      <c r="H27" s="158"/>
      <c r="I27" s="159"/>
      <c r="J27" s="160"/>
      <c r="K27" s="160"/>
      <c r="L27" s="161"/>
      <c r="M27" s="162"/>
      <c r="N27" s="162"/>
      <c r="O27" s="190"/>
      <c r="P27" s="190"/>
      <c r="Q27" s="190"/>
      <c r="R27" s="190"/>
      <c r="S27" s="190"/>
      <c r="T27" s="190"/>
      <c r="U27" s="190"/>
      <c r="V27" s="190"/>
      <c r="W27" s="190"/>
      <c r="X27" s="190"/>
      <c r="Y27" s="190"/>
      <c r="Z27" s="190"/>
      <c r="AA27" s="190"/>
      <c r="AB27" s="190"/>
      <c r="AC27" s="190"/>
      <c r="AD27" s="190"/>
      <c r="AE27" s="191"/>
      <c r="AF27" s="112"/>
      <c r="AG27" s="112"/>
      <c r="AH27" s="112"/>
      <c r="AI27" s="171"/>
      <c r="AK27" s="113" t="s">
        <v>4853</v>
      </c>
      <c r="AL27" s="114"/>
      <c r="AM27" s="114"/>
      <c r="AN27" s="114"/>
      <c r="AO27" s="114"/>
      <c r="AP27" s="114"/>
      <c r="AQ27" s="115"/>
      <c r="AR27" s="129" t="s">
        <v>4825</v>
      </c>
      <c r="AS27" s="130">
        <f>HLOOKUP($AK$2,test,Blocks!A223,FALSE)+VLOOKUP($AK$3,Battle,$AD$1,FALSE)+VLOOKUP($AK$3,Battle,$L$1,FALSE)</f>
        <v>19</v>
      </c>
      <c r="AU27" s="113" t="s">
        <v>4853</v>
      </c>
      <c r="AV27" s="114"/>
      <c r="AW27" s="114"/>
      <c r="AX27" s="114"/>
      <c r="AY27" s="114"/>
      <c r="AZ27" s="114"/>
      <c r="BA27" s="115"/>
      <c r="BB27" s="129" t="s">
        <v>4825</v>
      </c>
      <c r="BC27" s="130">
        <f>HLOOKUP($AU$2,test,Blocks!A223,FALSE)+VLOOKUP($AU$3,Battle,$AD$1,FALSE)+VLOOKUP($AU$3,Battle,$L$1,FALSE)</f>
        <v>0</v>
      </c>
    </row>
    <row r="28" spans="1:55" x14ac:dyDescent="0.2">
      <c r="A28" s="103" t="str">
        <f t="shared" si="1"/>
        <v xml:space="preserve"> </v>
      </c>
      <c r="B28" s="209"/>
      <c r="C28" s="98"/>
      <c r="D28" s="99"/>
      <c r="E28" s="156"/>
      <c r="F28" s="157"/>
      <c r="G28" s="157"/>
      <c r="H28" s="158"/>
      <c r="I28" s="159"/>
      <c r="J28" s="160"/>
      <c r="K28" s="160"/>
      <c r="L28" s="161"/>
      <c r="M28" s="162"/>
      <c r="N28" s="162"/>
      <c r="O28" s="190"/>
      <c r="P28" s="190"/>
      <c r="Q28" s="190"/>
      <c r="R28" s="190"/>
      <c r="S28" s="190"/>
      <c r="T28" s="190"/>
      <c r="U28" s="190"/>
      <c r="V28" s="190"/>
      <c r="W28" s="190"/>
      <c r="X28" s="190"/>
      <c r="Y28" s="190"/>
      <c r="Z28" s="190"/>
      <c r="AA28" s="190"/>
      <c r="AB28" s="190"/>
      <c r="AC28" s="190"/>
      <c r="AD28" s="190"/>
      <c r="AE28" s="191"/>
      <c r="AF28" s="112"/>
      <c r="AG28" s="112"/>
      <c r="AH28" s="112"/>
      <c r="AI28" s="171"/>
      <c r="AK28" s="243" t="str">
        <f>HLOOKUP($AK$2,test,Blocks!$A$117,FALSE)</f>
        <v>Charging Fire, Point Blank Shot, Precise Shot, Rapid Shot</v>
      </c>
      <c r="AL28" s="244"/>
      <c r="AM28" s="244"/>
      <c r="AN28" s="244"/>
      <c r="AO28" s="244"/>
      <c r="AP28" s="244"/>
      <c r="AQ28" s="245"/>
      <c r="AR28" s="129" t="s">
        <v>4826</v>
      </c>
      <c r="AS28" s="130">
        <f>HLOOKUP($AK$2,test,Blocks!A224,FALSE)+VLOOKUP($AK$3,Battle,$AD$1,FALSE)+VLOOKUP($AK$3,Battle,$L$1,FALSE)</f>
        <v>5</v>
      </c>
      <c r="AU28" s="243" t="str">
        <f>HLOOKUP($AU$2,test,Blocks!$A$117,FALSE)</f>
        <v>Cleave, Crush, Pin, Power Attack</v>
      </c>
      <c r="AV28" s="244"/>
      <c r="AW28" s="244"/>
      <c r="AX28" s="244"/>
      <c r="AY28" s="244"/>
      <c r="AZ28" s="244"/>
      <c r="BA28" s="245"/>
      <c r="BB28" s="129" t="s">
        <v>4826</v>
      </c>
      <c r="BC28" s="130">
        <f>HLOOKUP($AU$2,test,Blocks!A224,FALSE)+VLOOKUP($AU$3,Battle,$AD$1,FALSE)+VLOOKUP($AU$3,Battle,$L$1,FALSE)</f>
        <v>0</v>
      </c>
    </row>
    <row r="29" spans="1:55" x14ac:dyDescent="0.2">
      <c r="A29" s="103" t="str">
        <f t="shared" si="1"/>
        <v xml:space="preserve"> </v>
      </c>
      <c r="B29" s="209"/>
      <c r="C29" s="98"/>
      <c r="D29" s="99"/>
      <c r="E29" s="156"/>
      <c r="F29" s="157"/>
      <c r="G29" s="157"/>
      <c r="H29" s="158"/>
      <c r="I29" s="159"/>
      <c r="J29" s="160"/>
      <c r="K29" s="160"/>
      <c r="L29" s="161"/>
      <c r="M29" s="162"/>
      <c r="N29" s="162"/>
      <c r="O29" s="190"/>
      <c r="P29" s="190"/>
      <c r="Q29" s="190"/>
      <c r="R29" s="190"/>
      <c r="S29" s="190"/>
      <c r="T29" s="190"/>
      <c r="U29" s="190"/>
      <c r="V29" s="190"/>
      <c r="W29" s="190"/>
      <c r="X29" s="190"/>
      <c r="Y29" s="190"/>
      <c r="Z29" s="190"/>
      <c r="AA29" s="190"/>
      <c r="AB29" s="190"/>
      <c r="AC29" s="190"/>
      <c r="AD29" s="190"/>
      <c r="AE29" s="191"/>
      <c r="AF29" s="112"/>
      <c r="AG29" s="112"/>
      <c r="AH29" s="112"/>
      <c r="AI29" s="171"/>
      <c r="AK29" s="246"/>
      <c r="AL29" s="247"/>
      <c r="AM29" s="247"/>
      <c r="AN29" s="247"/>
      <c r="AO29" s="247"/>
      <c r="AP29" s="247"/>
      <c r="AQ29" s="248"/>
      <c r="AR29" s="129" t="s">
        <v>4827</v>
      </c>
      <c r="AS29" s="130">
        <f>HLOOKUP($AK$2,test,Blocks!A225,FALSE)+VLOOKUP($AK$3,Battle,$AD$1,FALSE)+VLOOKUP($AK$3,Battle,$L$1,FALSE)</f>
        <v>4</v>
      </c>
      <c r="AU29" s="246"/>
      <c r="AV29" s="247"/>
      <c r="AW29" s="247"/>
      <c r="AX29" s="247"/>
      <c r="AY29" s="247"/>
      <c r="AZ29" s="247"/>
      <c r="BA29" s="248"/>
      <c r="BB29" s="129" t="s">
        <v>4827</v>
      </c>
      <c r="BC29" s="130">
        <f>HLOOKUP($AU$2,test,Blocks!A225,FALSE)+VLOOKUP($AU$3,Battle,$AD$1,FALSE)+VLOOKUP($AU$3,Battle,$L$1,FALSE)</f>
        <v>0</v>
      </c>
    </row>
    <row r="30" spans="1:55" x14ac:dyDescent="0.2">
      <c r="A30" s="103" t="str">
        <f t="shared" si="1"/>
        <v xml:space="preserve"> </v>
      </c>
      <c r="B30" s="209"/>
      <c r="C30" s="98"/>
      <c r="D30" s="99"/>
      <c r="E30" s="156"/>
      <c r="F30" s="157"/>
      <c r="G30" s="157"/>
      <c r="H30" s="158"/>
      <c r="I30" s="159"/>
      <c r="J30" s="160"/>
      <c r="K30" s="160"/>
      <c r="L30" s="161"/>
      <c r="M30" s="162"/>
      <c r="N30" s="162"/>
      <c r="O30" s="190"/>
      <c r="P30" s="190"/>
      <c r="Q30" s="190"/>
      <c r="R30" s="190"/>
      <c r="S30" s="190"/>
      <c r="T30" s="190"/>
      <c r="U30" s="190"/>
      <c r="V30" s="190"/>
      <c r="W30" s="190"/>
      <c r="X30" s="190"/>
      <c r="Y30" s="190"/>
      <c r="Z30" s="190"/>
      <c r="AA30" s="190"/>
      <c r="AB30" s="190"/>
      <c r="AC30" s="190"/>
      <c r="AD30" s="190"/>
      <c r="AE30" s="191"/>
      <c r="AF30" s="112"/>
      <c r="AG30" s="112"/>
      <c r="AH30" s="112"/>
      <c r="AI30" s="171"/>
      <c r="AK30" s="116" t="s">
        <v>4854</v>
      </c>
      <c r="AL30" s="107"/>
      <c r="AM30" s="107"/>
      <c r="AN30" s="107"/>
      <c r="AO30" s="107"/>
      <c r="AP30" s="107"/>
      <c r="AQ30" s="117"/>
      <c r="AR30" s="129" t="s">
        <v>4828</v>
      </c>
      <c r="AS30" s="130">
        <f>HLOOKUP($AK$2,test,Blocks!A226,FALSE)+VLOOKUP($AK$3,Battle,$AD$1,FALSE)+VLOOKUP($AK$3,Battle,$L$1,FALSE)</f>
        <v>5</v>
      </c>
      <c r="AU30" s="116" t="s">
        <v>4854</v>
      </c>
      <c r="AV30" s="107"/>
      <c r="AW30" s="107"/>
      <c r="AX30" s="107"/>
      <c r="AY30" s="107"/>
      <c r="AZ30" s="107"/>
      <c r="BA30" s="117"/>
      <c r="BB30" s="129" t="s">
        <v>4828</v>
      </c>
      <c r="BC30" s="130">
        <f>HLOOKUP($AU$2,test,Blocks!A226,FALSE)+VLOOKUP($AU$3,Battle,$AD$1,FALSE)+VLOOKUP($AU$3,Battle,$L$1,FALSE)</f>
        <v>0</v>
      </c>
    </row>
    <row r="31" spans="1:55" x14ac:dyDescent="0.2">
      <c r="A31" s="103" t="str">
        <f t="shared" si="1"/>
        <v xml:space="preserve"> </v>
      </c>
      <c r="B31" s="209"/>
      <c r="C31" s="98"/>
      <c r="D31" s="99"/>
      <c r="E31" s="156"/>
      <c r="F31" s="157"/>
      <c r="G31" s="157"/>
      <c r="H31" s="158"/>
      <c r="I31" s="159"/>
      <c r="J31" s="160"/>
      <c r="K31" s="160"/>
      <c r="L31" s="161"/>
      <c r="M31" s="162"/>
      <c r="N31" s="162"/>
      <c r="O31" s="190"/>
      <c r="P31" s="190"/>
      <c r="Q31" s="190"/>
      <c r="R31" s="190"/>
      <c r="S31" s="190"/>
      <c r="T31" s="190"/>
      <c r="U31" s="190"/>
      <c r="V31" s="190"/>
      <c r="W31" s="190"/>
      <c r="X31" s="190"/>
      <c r="Y31" s="190"/>
      <c r="Z31" s="190"/>
      <c r="AA31" s="190"/>
      <c r="AB31" s="190"/>
      <c r="AC31" s="190"/>
      <c r="AD31" s="190"/>
      <c r="AE31" s="191"/>
      <c r="AF31" s="112"/>
      <c r="AG31" s="112"/>
      <c r="AH31" s="112"/>
      <c r="AI31" s="171"/>
      <c r="AK31" s="243" t="str">
        <f>HLOOKUP($AK$2,test,Blocks!$A$118,FALSE)</f>
        <v>Quick Draw</v>
      </c>
      <c r="AL31" s="244"/>
      <c r="AM31" s="244"/>
      <c r="AN31" s="244"/>
      <c r="AO31" s="244"/>
      <c r="AP31" s="244"/>
      <c r="AQ31" s="245"/>
      <c r="AR31" s="129" t="s">
        <v>4829</v>
      </c>
      <c r="AS31" s="130">
        <f>HLOOKUP($AK$2,test,Blocks!A227,FALSE)+VLOOKUP($AK$3,Battle,$AD$1,FALSE)+VLOOKUP($AK$3,Battle,$L$1,FALSE)</f>
        <v>12</v>
      </c>
      <c r="AU31" s="243" t="str">
        <f>HLOOKUP($AU$2,test,Blocks!$A$118,FALSE)</f>
        <v>3x3 space, reach 2 squares</v>
      </c>
      <c r="AV31" s="244"/>
      <c r="AW31" s="244"/>
      <c r="AX31" s="244"/>
      <c r="AY31" s="244"/>
      <c r="AZ31" s="244"/>
      <c r="BA31" s="245"/>
      <c r="BB31" s="129" t="s">
        <v>4829</v>
      </c>
      <c r="BC31" s="130">
        <f>HLOOKUP($AU$2,test,Blocks!A227,FALSE)+VLOOKUP($AU$3,Battle,$AD$1,FALSE)+VLOOKUP($AU$3,Battle,$L$1,FALSE)</f>
        <v>0</v>
      </c>
    </row>
    <row r="32" spans="1:55" x14ac:dyDescent="0.2">
      <c r="A32" s="103" t="str">
        <f t="shared" si="1"/>
        <v xml:space="preserve"> </v>
      </c>
      <c r="B32" s="209"/>
      <c r="C32" s="98"/>
      <c r="D32" s="99"/>
      <c r="E32" s="156"/>
      <c r="F32" s="157"/>
      <c r="G32" s="157"/>
      <c r="H32" s="158"/>
      <c r="I32" s="159"/>
      <c r="J32" s="160"/>
      <c r="K32" s="160"/>
      <c r="L32" s="161"/>
      <c r="M32" s="162"/>
      <c r="N32" s="162"/>
      <c r="O32" s="190"/>
      <c r="P32" s="190"/>
      <c r="Q32" s="190"/>
      <c r="R32" s="190"/>
      <c r="S32" s="190"/>
      <c r="T32" s="190"/>
      <c r="U32" s="190"/>
      <c r="V32" s="190"/>
      <c r="W32" s="190"/>
      <c r="X32" s="190"/>
      <c r="Y32" s="190"/>
      <c r="Z32" s="190"/>
      <c r="AA32" s="190"/>
      <c r="AB32" s="190"/>
      <c r="AC32" s="190"/>
      <c r="AD32" s="190"/>
      <c r="AE32" s="191"/>
      <c r="AF32" s="112"/>
      <c r="AG32" s="112"/>
      <c r="AH32" s="112"/>
      <c r="AI32" s="171"/>
      <c r="AK32" s="243"/>
      <c r="AL32" s="244"/>
      <c r="AM32" s="244"/>
      <c r="AN32" s="244"/>
      <c r="AO32" s="244"/>
      <c r="AP32" s="244"/>
      <c r="AQ32" s="245"/>
      <c r="AR32" s="129" t="s">
        <v>4830</v>
      </c>
      <c r="AS32" s="130">
        <f>HLOOKUP($AK$2,test,Blocks!A228,FALSE)+VLOOKUP($AK$3,Battle,$AD$1,FALSE)+VLOOKUP($AK$3,Battle,$L$1,FALSE)</f>
        <v>8</v>
      </c>
      <c r="AU32" s="243"/>
      <c r="AV32" s="244"/>
      <c r="AW32" s="244"/>
      <c r="AX32" s="244"/>
      <c r="AY32" s="244"/>
      <c r="AZ32" s="244"/>
      <c r="BA32" s="245"/>
      <c r="BB32" s="129" t="s">
        <v>4830</v>
      </c>
      <c r="BC32" s="130">
        <f>HLOOKUP($AU$2,test,Blocks!A228,FALSE)+VLOOKUP($AU$3,Battle,$AD$1,FALSE)+VLOOKUP($AU$3,Battle,$L$1,FALSE)</f>
        <v>0</v>
      </c>
    </row>
    <row r="33" spans="1:55" x14ac:dyDescent="0.2">
      <c r="A33" s="103" t="str">
        <f t="shared" si="1"/>
        <v xml:space="preserve"> </v>
      </c>
      <c r="B33" s="209"/>
      <c r="C33" s="98"/>
      <c r="D33" s="99"/>
      <c r="E33" s="156"/>
      <c r="F33" s="157"/>
      <c r="G33" s="157"/>
      <c r="H33" s="158"/>
      <c r="I33" s="159"/>
      <c r="J33" s="160"/>
      <c r="K33" s="160"/>
      <c r="L33" s="161"/>
      <c r="M33" s="162"/>
      <c r="N33" s="162"/>
      <c r="O33" s="190"/>
      <c r="P33" s="190"/>
      <c r="Q33" s="190"/>
      <c r="R33" s="190"/>
      <c r="S33" s="190"/>
      <c r="T33" s="190"/>
      <c r="U33" s="190"/>
      <c r="V33" s="190"/>
      <c r="W33" s="190"/>
      <c r="X33" s="190"/>
      <c r="Y33" s="190"/>
      <c r="Z33" s="190"/>
      <c r="AA33" s="190"/>
      <c r="AB33" s="190"/>
      <c r="AC33" s="190"/>
      <c r="AD33" s="190"/>
      <c r="AE33" s="191"/>
      <c r="AF33" s="112"/>
      <c r="AG33" s="112"/>
      <c r="AH33" s="112"/>
      <c r="AI33" s="171"/>
      <c r="AK33" s="234" t="str">
        <f>"Talents - "&amp;HLOOKUP($AK$2,test,Blocks!$A$160,FALSE)</f>
        <v>Talents - Wealth, Armored Defense, Improved Armor Defense, Second Skin, Trigger Work, Hailfire</v>
      </c>
      <c r="AL33" s="235"/>
      <c r="AM33" s="235"/>
      <c r="AN33" s="235"/>
      <c r="AO33" s="235"/>
      <c r="AP33" s="235"/>
      <c r="AQ33" s="235"/>
      <c r="AR33" s="235"/>
      <c r="AS33" s="236"/>
      <c r="AU33" s="234" t="str">
        <f>"Talents - "&amp;HLOOKUP($AU$2,test,Blocks!$A$160,FALSE)</f>
        <v xml:space="preserve">Talents - </v>
      </c>
      <c r="AV33" s="235"/>
      <c r="AW33" s="235"/>
      <c r="AX33" s="235"/>
      <c r="AY33" s="235"/>
      <c r="AZ33" s="235"/>
      <c r="BA33" s="235"/>
      <c r="BB33" s="235"/>
      <c r="BC33" s="236"/>
    </row>
    <row r="34" spans="1:55" x14ac:dyDescent="0.2">
      <c r="A34" s="103" t="str">
        <f t="shared" ref="A34:A44" si="2">B36&amp;" "&amp;C36</f>
        <v xml:space="preserve"> </v>
      </c>
      <c r="B34" s="107"/>
      <c r="C34" s="107"/>
      <c r="D34" s="107"/>
      <c r="E34" s="107"/>
      <c r="AK34" s="237"/>
      <c r="AL34" s="238"/>
      <c r="AM34" s="238"/>
      <c r="AN34" s="238"/>
      <c r="AO34" s="238"/>
      <c r="AP34" s="238"/>
      <c r="AQ34" s="238"/>
      <c r="AR34" s="238"/>
      <c r="AS34" s="239"/>
      <c r="AU34" s="237"/>
      <c r="AV34" s="238"/>
      <c r="AW34" s="238"/>
      <c r="AX34" s="238"/>
      <c r="AY34" s="238"/>
      <c r="AZ34" s="238"/>
      <c r="BA34" s="238"/>
      <c r="BB34" s="238"/>
      <c r="BC34" s="239"/>
    </row>
    <row r="35" spans="1:55" x14ac:dyDescent="0.2">
      <c r="A35" s="103" t="e">
        <f>#REF!&amp;" "&amp;#REF!</f>
        <v>#REF!</v>
      </c>
      <c r="B35" s="107"/>
      <c r="E35" s="107"/>
      <c r="AK35" s="237"/>
      <c r="AL35" s="238"/>
      <c r="AM35" s="238"/>
      <c r="AN35" s="238"/>
      <c r="AO35" s="238"/>
      <c r="AP35" s="238"/>
      <c r="AQ35" s="238"/>
      <c r="AR35" s="238"/>
      <c r="AS35" s="239"/>
      <c r="AU35" s="237"/>
      <c r="AV35" s="238"/>
      <c r="AW35" s="238"/>
      <c r="AX35" s="238"/>
      <c r="AY35" s="238"/>
      <c r="AZ35" s="238"/>
      <c r="BA35" s="238"/>
      <c r="BB35" s="238"/>
      <c r="BC35" s="239"/>
    </row>
    <row r="36" spans="1:55" x14ac:dyDescent="0.2">
      <c r="A36" s="103" t="e">
        <f>#REF!&amp;" "&amp;#REF!</f>
        <v>#REF!</v>
      </c>
      <c r="B36" s="107"/>
      <c r="C36" s="107"/>
      <c r="D36" s="107"/>
      <c r="E36" s="107"/>
      <c r="AK36" s="240"/>
      <c r="AL36" s="241"/>
      <c r="AM36" s="241"/>
      <c r="AN36" s="241"/>
      <c r="AO36" s="241"/>
      <c r="AP36" s="241"/>
      <c r="AQ36" s="241"/>
      <c r="AR36" s="241"/>
      <c r="AS36" s="242"/>
      <c r="AU36" s="240"/>
      <c r="AV36" s="241"/>
      <c r="AW36" s="241"/>
      <c r="AX36" s="241"/>
      <c r="AY36" s="241"/>
      <c r="AZ36" s="241"/>
      <c r="BA36" s="241"/>
      <c r="BB36" s="241"/>
      <c r="BC36" s="242"/>
    </row>
    <row r="37" spans="1:55" x14ac:dyDescent="0.2">
      <c r="A37" s="103" t="e">
        <f>#REF!&amp;" "&amp;#REF!</f>
        <v>#REF!</v>
      </c>
      <c r="H37" s="107"/>
      <c r="AK37" s="234" t="str">
        <f>"Feats - "&amp;HLOOKUP($AK$2,test,Blocks!$A$175,FALSE)</f>
        <v xml:space="preserve">Feats - Armor Proficiency (light), Charging Fire, Linguist, Point Blank Shot, Precise Shot, Quick Draw, Rapid Shot, Skill Focus (Deception), Weapon Proficiency (pistols), Weapon Proficiency (simple), Fleche </v>
      </c>
      <c r="AL37" s="235"/>
      <c r="AM37" s="235"/>
      <c r="AN37" s="235"/>
      <c r="AO37" s="235"/>
      <c r="AP37" s="235"/>
      <c r="AQ37" s="235"/>
      <c r="AR37" s="235"/>
      <c r="AS37" s="236"/>
      <c r="AU37" s="234" t="str">
        <f>"Feats - "&amp;HLOOKUP($AU$2,test,Blocks!$A$175,FALSE)</f>
        <v>Feats - Cleave, Crush, Pin, Power Attack, Toughness</v>
      </c>
      <c r="AV37" s="235"/>
      <c r="AW37" s="235"/>
      <c r="AX37" s="235"/>
      <c r="AY37" s="235"/>
      <c r="AZ37" s="235"/>
      <c r="BA37" s="235"/>
      <c r="BB37" s="235"/>
      <c r="BC37" s="236"/>
    </row>
    <row r="38" spans="1:55" x14ac:dyDescent="0.2">
      <c r="A38" s="103" t="str">
        <f t="shared" si="2"/>
        <v xml:space="preserve"> </v>
      </c>
      <c r="H38" s="107"/>
      <c r="AK38" s="237"/>
      <c r="AL38" s="238"/>
      <c r="AM38" s="238"/>
      <c r="AN38" s="238"/>
      <c r="AO38" s="238"/>
      <c r="AP38" s="238"/>
      <c r="AQ38" s="238"/>
      <c r="AR38" s="238"/>
      <c r="AS38" s="239"/>
      <c r="AU38" s="237"/>
      <c r="AV38" s="238"/>
      <c r="AW38" s="238"/>
      <c r="AX38" s="238"/>
      <c r="AY38" s="238"/>
      <c r="AZ38" s="238"/>
      <c r="BA38" s="238"/>
      <c r="BB38" s="238"/>
      <c r="BC38" s="239"/>
    </row>
    <row r="39" spans="1:55" x14ac:dyDescent="0.2">
      <c r="A39" s="103" t="str">
        <f t="shared" si="2"/>
        <v xml:space="preserve"> </v>
      </c>
      <c r="H39" s="107"/>
      <c r="AK39" s="237"/>
      <c r="AL39" s="238"/>
      <c r="AM39" s="238"/>
      <c r="AN39" s="238"/>
      <c r="AO39" s="238"/>
      <c r="AP39" s="238"/>
      <c r="AQ39" s="238"/>
      <c r="AR39" s="238"/>
      <c r="AS39" s="239"/>
      <c r="AU39" s="237"/>
      <c r="AV39" s="238"/>
      <c r="AW39" s="238"/>
      <c r="AX39" s="238"/>
      <c r="AY39" s="238"/>
      <c r="AZ39" s="238"/>
      <c r="BA39" s="238"/>
      <c r="BB39" s="238"/>
      <c r="BC39" s="239"/>
    </row>
    <row r="40" spans="1:55" x14ac:dyDescent="0.2">
      <c r="A40" s="103" t="str">
        <f t="shared" si="2"/>
        <v xml:space="preserve"> </v>
      </c>
      <c r="AK40" s="240"/>
      <c r="AL40" s="241"/>
      <c r="AM40" s="241"/>
      <c r="AN40" s="241"/>
      <c r="AO40" s="241"/>
      <c r="AP40" s="241"/>
      <c r="AQ40" s="241"/>
      <c r="AR40" s="241"/>
      <c r="AS40" s="242"/>
      <c r="AU40" s="240"/>
      <c r="AV40" s="241"/>
      <c r="AW40" s="241"/>
      <c r="AX40" s="241"/>
      <c r="AY40" s="241"/>
      <c r="AZ40" s="241"/>
      <c r="BA40" s="241"/>
      <c r="BB40" s="241"/>
      <c r="BC40" s="242"/>
    </row>
    <row r="41" spans="1:55" ht="12.75" customHeight="1" thickBot="1" x14ac:dyDescent="0.25">
      <c r="A41" s="103" t="str">
        <f t="shared" si="2"/>
        <v xml:space="preserve"> </v>
      </c>
      <c r="AK41" s="234" t="str">
        <f>"Possessions - "&amp;HLOOKUP($AK$2,test,Blocks!$A$229,FALSE)</f>
        <v>Possessions - main-hand heavy blaster, off-hand holdout blaster, datadagger, armored flight suit (Superior Tech: Superior Agile Armor, Vacuum Seals, Shadowskin), datapad, blank datacards, credit chip, concealed holster, hip holster, utility belt</v>
      </c>
      <c r="AL41" s="235"/>
      <c r="AM41" s="235"/>
      <c r="AN41" s="235"/>
      <c r="AO41" s="235"/>
      <c r="AP41" s="235"/>
      <c r="AQ41" s="235"/>
      <c r="AR41" s="235"/>
      <c r="AS41" s="236"/>
      <c r="AU41" s="234" t="str">
        <f>"Possessions - "&amp;HLOOKUP($AU$2,test,Blocks!$A$229,FALSE)</f>
        <v xml:space="preserve">Possessions - </v>
      </c>
      <c r="AV41" s="235"/>
      <c r="AW41" s="235"/>
      <c r="AX41" s="235"/>
      <c r="AY41" s="235"/>
      <c r="AZ41" s="235"/>
      <c r="BA41" s="235"/>
      <c r="BB41" s="235"/>
      <c r="BC41" s="236"/>
    </row>
    <row r="42" spans="1:55" x14ac:dyDescent="0.2">
      <c r="A42" s="103" t="str">
        <f t="shared" si="2"/>
        <v xml:space="preserve"> </v>
      </c>
      <c r="L42" s="150" t="s">
        <v>4891</v>
      </c>
      <c r="M42" s="151"/>
      <c r="N42" s="199">
        <f>COUNTIF($F$4:$F$46,0)</f>
        <v>5</v>
      </c>
      <c r="O42" s="199"/>
      <c r="AK42" s="237"/>
      <c r="AL42" s="238"/>
      <c r="AM42" s="238"/>
      <c r="AN42" s="238"/>
      <c r="AO42" s="238"/>
      <c r="AP42" s="238"/>
      <c r="AQ42" s="238"/>
      <c r="AR42" s="238"/>
      <c r="AS42" s="239"/>
      <c r="AU42" s="237"/>
      <c r="AV42" s="238"/>
      <c r="AW42" s="238"/>
      <c r="AX42" s="238"/>
      <c r="AY42" s="238"/>
      <c r="AZ42" s="238"/>
      <c r="BA42" s="238"/>
      <c r="BB42" s="238"/>
      <c r="BC42" s="239"/>
    </row>
    <row r="43" spans="1:55" x14ac:dyDescent="0.2">
      <c r="A43" s="103" t="str">
        <f t="shared" si="2"/>
        <v xml:space="preserve"> </v>
      </c>
      <c r="L43" s="152" t="s">
        <v>4893</v>
      </c>
      <c r="M43" s="153"/>
      <c r="N43" s="200">
        <f>SUM(G4:G46)</f>
        <v>4400</v>
      </c>
      <c r="O43" s="200"/>
      <c r="AK43" s="237"/>
      <c r="AL43" s="238"/>
      <c r="AM43" s="238"/>
      <c r="AN43" s="238"/>
      <c r="AO43" s="238"/>
      <c r="AP43" s="238"/>
      <c r="AQ43" s="238"/>
      <c r="AR43" s="238"/>
      <c r="AS43" s="239"/>
      <c r="AU43" s="237"/>
      <c r="AV43" s="238"/>
      <c r="AW43" s="238"/>
      <c r="AX43" s="238"/>
      <c r="AY43" s="238"/>
      <c r="AZ43" s="238"/>
      <c r="BA43" s="238"/>
      <c r="BB43" s="238"/>
      <c r="BC43" s="239"/>
    </row>
    <row r="44" spans="1:55" ht="13.5" thickBot="1" x14ac:dyDescent="0.25">
      <c r="A44" s="103" t="str">
        <f t="shared" si="2"/>
        <v xml:space="preserve"> </v>
      </c>
      <c r="L44" s="154" t="s">
        <v>4892</v>
      </c>
      <c r="M44" s="155"/>
      <c r="N44" s="201">
        <f>N43/N42</f>
        <v>880</v>
      </c>
      <c r="O44" s="201"/>
      <c r="AK44" s="240"/>
      <c r="AL44" s="241"/>
      <c r="AM44" s="241"/>
      <c r="AN44" s="241"/>
      <c r="AO44" s="241"/>
      <c r="AP44" s="241"/>
      <c r="AQ44" s="241"/>
      <c r="AR44" s="241"/>
      <c r="AS44" s="242"/>
      <c r="AU44" s="240"/>
      <c r="AV44" s="241"/>
      <c r="AW44" s="241"/>
      <c r="AX44" s="241"/>
      <c r="AY44" s="241"/>
      <c r="AZ44" s="241"/>
      <c r="BA44" s="241"/>
      <c r="BB44" s="241"/>
      <c r="BC44" s="242"/>
    </row>
  </sheetData>
  <autoFilter ref="B3:AI3">
    <sortState ref="B4:AI44">
      <sortCondition descending="1" ref="D3"/>
    </sortState>
  </autoFilter>
  <sortState ref="B4:AI33">
    <sortCondition descending="1" ref="D4:D33"/>
  </sortState>
  <mergeCells count="85">
    <mergeCell ref="AU41:BC44"/>
    <mergeCell ref="AU28:BA29"/>
    <mergeCell ref="AU31:BA32"/>
    <mergeCell ref="AU33:BC36"/>
    <mergeCell ref="AU37:BC40"/>
    <mergeCell ref="AU24:AX24"/>
    <mergeCell ref="AY24:AZ24"/>
    <mergeCell ref="AU25:AX25"/>
    <mergeCell ref="AY25:AZ25"/>
    <mergeCell ref="AU26:AX26"/>
    <mergeCell ref="AY26:AZ26"/>
    <mergeCell ref="AU21:AX21"/>
    <mergeCell ref="AY21:AZ21"/>
    <mergeCell ref="AY22:AZ22"/>
    <mergeCell ref="AU23:AX23"/>
    <mergeCell ref="AY23:AZ23"/>
    <mergeCell ref="AU18:AX18"/>
    <mergeCell ref="AY18:AZ18"/>
    <mergeCell ref="AU19:AX19"/>
    <mergeCell ref="AY19:AZ19"/>
    <mergeCell ref="AU20:AX20"/>
    <mergeCell ref="AY20:AZ20"/>
    <mergeCell ref="AU15:AX15"/>
    <mergeCell ref="AY15:AZ15"/>
    <mergeCell ref="AU16:AX16"/>
    <mergeCell ref="AY16:AZ16"/>
    <mergeCell ref="AY17:AZ17"/>
    <mergeCell ref="AY12:AZ12"/>
    <mergeCell ref="AU13:AX13"/>
    <mergeCell ref="AY13:AZ13"/>
    <mergeCell ref="AU14:AX14"/>
    <mergeCell ref="AY14:AZ14"/>
    <mergeCell ref="AU5:BC5"/>
    <mergeCell ref="AU6:AV6"/>
    <mergeCell ref="BB6:BC6"/>
    <mergeCell ref="AW7:AW8"/>
    <mergeCell ref="AU11:AY11"/>
    <mergeCell ref="AU1:BC1"/>
    <mergeCell ref="AU2:BC2"/>
    <mergeCell ref="AU3:BC3"/>
    <mergeCell ref="AU4:BA4"/>
    <mergeCell ref="BB4:BC4"/>
    <mergeCell ref="AK24:AN24"/>
    <mergeCell ref="AO24:AP24"/>
    <mergeCell ref="AK25:AN25"/>
    <mergeCell ref="AO25:AP25"/>
    <mergeCell ref="AK26:AN26"/>
    <mergeCell ref="AO26:AP26"/>
    <mergeCell ref="O2:AD2"/>
    <mergeCell ref="AK3:AS3"/>
    <mergeCell ref="AK5:AS5"/>
    <mergeCell ref="AK2:AS2"/>
    <mergeCell ref="AR4:AS4"/>
    <mergeCell ref="AK4:AQ4"/>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AO14:AP14"/>
    <mergeCell ref="AO15:AP15"/>
    <mergeCell ref="AO16:AP16"/>
    <mergeCell ref="AO17:AP17"/>
    <mergeCell ref="AK14:AN14"/>
    <mergeCell ref="AK15:AN15"/>
    <mergeCell ref="AK16:AN16"/>
    <mergeCell ref="AM7:AM8"/>
    <mergeCell ref="AK11:AO11"/>
    <mergeCell ref="AK1:AS1"/>
    <mergeCell ref="AO12:AP12"/>
    <mergeCell ref="AO13:AP13"/>
    <mergeCell ref="AK13:AN13"/>
    <mergeCell ref="AK6:AL6"/>
    <mergeCell ref="AR6:AS6"/>
  </mergeCells>
  <conditionalFormatting sqref="AK41:AS44">
    <cfRule type="expression" dxfId="45" priority="238">
      <formula>"$BR$7&lt;0"</formula>
    </cfRule>
  </conditionalFormatting>
  <conditionalFormatting sqref="AK1:AS1">
    <cfRule type="expression" dxfId="44" priority="261">
      <formula>$AM$7&lt;0</formula>
    </cfRule>
  </conditionalFormatting>
  <conditionalFormatting sqref="AU1:BC1">
    <cfRule type="expression" dxfId="43" priority="57">
      <formula>$AW$7&lt;0</formula>
    </cfRule>
  </conditionalFormatting>
  <conditionalFormatting sqref="AK4:AS40">
    <cfRule type="expression" dxfId="42" priority="10">
      <formula>$AM$7&lt;0</formula>
    </cfRule>
  </conditionalFormatting>
  <conditionalFormatting sqref="AK3:AS3">
    <cfRule type="expression" dxfId="41" priority="8">
      <formula>$AM$7&lt;0</formula>
    </cfRule>
  </conditionalFormatting>
  <conditionalFormatting sqref="AU4:BC40">
    <cfRule type="expression" dxfId="40" priority="7">
      <formula>$AW$7&lt;0</formula>
    </cfRule>
  </conditionalFormatting>
  <conditionalFormatting sqref="AU3:BC3">
    <cfRule type="expression" dxfId="39" priority="6">
      <formula>$AW$7&lt;0</formula>
    </cfRule>
  </conditionalFormatting>
  <conditionalFormatting sqref="AR4:AS4">
    <cfRule type="expression" dxfId="38" priority="4">
      <formula>$AR$4&gt;0</formula>
    </cfRule>
  </conditionalFormatting>
  <conditionalFormatting sqref="BB4:BC4">
    <cfRule type="expression" dxfId="37" priority="3">
      <formula>$BB$4&gt;0</formula>
    </cfRule>
  </conditionalFormatting>
  <conditionalFormatting sqref="B4:AI33">
    <cfRule type="expression" dxfId="36" priority="2">
      <formula>$H4&lt;0</formula>
    </cfRule>
  </conditionalFormatting>
  <conditionalFormatting sqref="B4:AI33">
    <cfRule type="expression" dxfId="35" priority="1">
      <formula>$H4&lt;0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pane xSplit="2" topLeftCell="F1" activePane="topRight" state="frozen"/>
      <selection pane="topRight" activeCell="F6" sqref="F6"/>
    </sheetView>
  </sheetViews>
  <sheetFormatPr defaultRowHeight="12.75" x14ac:dyDescent="0.2"/>
  <cols>
    <col min="1" max="1" width="3" style="207" bestFit="1" customWidth="1"/>
    <col min="2" max="2" width="28.7109375" bestFit="1" customWidth="1"/>
    <col min="3" max="3" width="15.140625" bestFit="1" customWidth="1"/>
    <col min="4" max="4" width="91.5703125" customWidth="1"/>
    <col min="5" max="5" width="93.5703125" customWidth="1"/>
    <col min="6" max="23" width="91.5703125" customWidth="1"/>
  </cols>
  <sheetData>
    <row r="1" spans="1:23" ht="13.5" thickBot="1" x14ac:dyDescent="0.25">
      <c r="A1" s="208" t="s">
        <v>4</v>
      </c>
      <c r="B1" s="202" t="s">
        <v>4869</v>
      </c>
      <c r="C1" s="203" t="s">
        <v>4870</v>
      </c>
      <c r="D1" s="203" t="s">
        <v>4871</v>
      </c>
      <c r="E1" s="203" t="s">
        <v>4872</v>
      </c>
      <c r="F1" s="203" t="s">
        <v>4873</v>
      </c>
      <c r="G1" s="203" t="s">
        <v>4874</v>
      </c>
      <c r="H1" s="203" t="s">
        <v>4875</v>
      </c>
      <c r="I1" s="203" t="s">
        <v>4876</v>
      </c>
      <c r="J1" s="203" t="s">
        <v>4877</v>
      </c>
      <c r="K1" s="203" t="s">
        <v>4878</v>
      </c>
      <c r="L1" s="203" t="s">
        <v>4879</v>
      </c>
      <c r="M1" s="203" t="s">
        <v>4880</v>
      </c>
      <c r="N1" s="203" t="s">
        <v>4881</v>
      </c>
      <c r="O1" s="203" t="s">
        <v>4882</v>
      </c>
      <c r="P1" s="203" t="s">
        <v>4883</v>
      </c>
      <c r="Q1" s="203" t="s">
        <v>4884</v>
      </c>
      <c r="R1" s="203" t="s">
        <v>4885</v>
      </c>
      <c r="S1" s="203" t="s">
        <v>4886</v>
      </c>
      <c r="T1" s="203" t="s">
        <v>4887</v>
      </c>
      <c r="U1" s="203" t="s">
        <v>4888</v>
      </c>
      <c r="V1" s="203" t="s">
        <v>4889</v>
      </c>
      <c r="W1" s="203" t="s">
        <v>4890</v>
      </c>
    </row>
    <row r="2" spans="1:23" x14ac:dyDescent="0.2">
      <c r="A2" s="208">
        <f>Tracker!H4</f>
        <v>98</v>
      </c>
      <c r="B2" s="204" t="str">
        <f>Tracker!A4</f>
        <v>Filly 1</v>
      </c>
      <c r="C2" s="212"/>
      <c r="D2" s="211" t="s">
        <v>5580</v>
      </c>
      <c r="E2" s="211" t="s">
        <v>5586</v>
      </c>
      <c r="F2" s="211" t="s">
        <v>5592</v>
      </c>
      <c r="G2" s="211"/>
      <c r="H2" s="211"/>
      <c r="I2" s="211"/>
      <c r="J2" s="214"/>
      <c r="K2" s="211"/>
      <c r="L2" s="211"/>
      <c r="M2" s="211"/>
      <c r="N2" s="211"/>
      <c r="O2" s="211"/>
      <c r="P2" s="211"/>
      <c r="Q2" s="212"/>
      <c r="R2" s="212"/>
      <c r="S2" s="212"/>
      <c r="T2" s="212"/>
      <c r="U2" s="212"/>
      <c r="V2" s="212"/>
      <c r="W2" s="213"/>
    </row>
    <row r="3" spans="1:23" x14ac:dyDescent="0.2">
      <c r="A3" s="208">
        <f>Tracker!H5</f>
        <v>122</v>
      </c>
      <c r="B3" s="205" t="str">
        <f>Tracker!A5</f>
        <v>Kael 1</v>
      </c>
      <c r="C3" s="215"/>
      <c r="D3" s="214" t="s">
        <v>5581</v>
      </c>
      <c r="E3" s="214" t="s">
        <v>5587</v>
      </c>
      <c r="F3" s="214"/>
      <c r="G3" s="214"/>
      <c r="H3" s="214"/>
      <c r="I3" s="214"/>
      <c r="J3" s="214"/>
      <c r="K3" s="214"/>
      <c r="L3" s="214"/>
      <c r="M3" s="214"/>
      <c r="N3" s="214"/>
      <c r="O3" s="214"/>
      <c r="P3" s="214"/>
      <c r="Q3" s="215"/>
      <c r="R3" s="215"/>
      <c r="S3" s="215"/>
      <c r="T3" s="215"/>
      <c r="U3" s="215"/>
      <c r="V3" s="215"/>
      <c r="W3" s="216"/>
    </row>
    <row r="4" spans="1:23" x14ac:dyDescent="0.2">
      <c r="A4" s="208">
        <f>Tracker!H6</f>
        <v>126</v>
      </c>
      <c r="B4" s="205" t="str">
        <f>Tracker!A6</f>
        <v>HanK 1</v>
      </c>
      <c r="C4" s="220"/>
      <c r="D4" s="214" t="s">
        <v>5582</v>
      </c>
      <c r="E4" s="214" t="s">
        <v>5588</v>
      </c>
      <c r="F4" s="214"/>
      <c r="G4" s="214"/>
      <c r="H4" s="214"/>
      <c r="I4" s="214"/>
      <c r="J4" s="214"/>
      <c r="K4" s="214"/>
      <c r="L4" s="214"/>
      <c r="M4" s="214"/>
      <c r="N4" s="214"/>
      <c r="O4" s="214"/>
      <c r="P4" s="214"/>
      <c r="Q4" s="215"/>
      <c r="R4" s="215"/>
      <c r="S4" s="215"/>
      <c r="T4" s="215"/>
      <c r="U4" s="215"/>
      <c r="V4" s="215"/>
      <c r="W4" s="216"/>
    </row>
    <row r="5" spans="1:23" x14ac:dyDescent="0.2">
      <c r="A5" s="208">
        <f>Tracker!H7</f>
        <v>100</v>
      </c>
      <c r="B5" s="205" t="str">
        <f>Tracker!A7</f>
        <v>Kal 1</v>
      </c>
      <c r="C5" s="215"/>
      <c r="D5" s="214" t="s">
        <v>5583</v>
      </c>
      <c r="E5" s="214" t="s">
        <v>5590</v>
      </c>
      <c r="F5" s="214" t="s">
        <v>5593</v>
      </c>
      <c r="G5" s="214"/>
      <c r="H5" s="214"/>
      <c r="I5" s="214"/>
      <c r="J5" s="214"/>
      <c r="K5" s="214"/>
      <c r="L5" s="214"/>
      <c r="M5" s="214"/>
      <c r="N5" s="214"/>
      <c r="O5" s="214"/>
      <c r="P5" s="214"/>
      <c r="Q5" s="215"/>
      <c r="R5" s="215"/>
      <c r="S5" s="215"/>
      <c r="T5" s="215"/>
      <c r="U5" s="215"/>
      <c r="V5" s="215"/>
      <c r="W5" s="216"/>
    </row>
    <row r="6" spans="1:23" x14ac:dyDescent="0.2">
      <c r="A6" s="208">
        <f>Tracker!H8</f>
        <v>100</v>
      </c>
      <c r="B6" s="205" t="str">
        <f>Tracker!A8</f>
        <v>Jakk 1</v>
      </c>
      <c r="C6" s="215"/>
      <c r="D6" s="214" t="s">
        <v>5585</v>
      </c>
      <c r="E6" s="214" t="s">
        <v>5589</v>
      </c>
      <c r="F6" s="214"/>
      <c r="G6" s="214"/>
      <c r="H6" s="214"/>
      <c r="I6" s="214"/>
      <c r="J6" s="214"/>
      <c r="K6" s="214"/>
      <c r="L6" s="214"/>
      <c r="M6" s="214"/>
      <c r="N6" s="214"/>
      <c r="O6" s="214"/>
      <c r="P6" s="214"/>
      <c r="Q6" s="215"/>
      <c r="R6" s="215"/>
      <c r="S6" s="215"/>
      <c r="T6" s="215"/>
      <c r="U6" s="215"/>
      <c r="V6" s="215"/>
      <c r="W6" s="216"/>
    </row>
    <row r="7" spans="1:23" x14ac:dyDescent="0.2">
      <c r="A7" s="208">
        <f>Tracker!H9</f>
        <v>-18</v>
      </c>
      <c r="B7" s="205" t="str">
        <f>Tracker!A9</f>
        <v>Rancor - CL11 1</v>
      </c>
      <c r="C7" s="215"/>
      <c r="D7" s="214"/>
      <c r="E7" s="214"/>
      <c r="F7" s="214"/>
      <c r="G7" s="214"/>
      <c r="H7" s="214"/>
      <c r="I7" s="214"/>
      <c r="J7" s="214"/>
      <c r="K7" s="214"/>
      <c r="L7" s="214"/>
      <c r="M7" s="214"/>
      <c r="N7" s="214"/>
      <c r="O7" s="214"/>
      <c r="P7" s="214"/>
      <c r="Q7" s="215"/>
      <c r="R7" s="215"/>
      <c r="S7" s="215"/>
      <c r="T7" s="215"/>
      <c r="U7" s="215"/>
      <c r="V7" s="215"/>
      <c r="W7" s="216"/>
    </row>
    <row r="8" spans="1:23" x14ac:dyDescent="0.2">
      <c r="A8" s="208">
        <f>Tracker!H10</f>
        <v>-28</v>
      </c>
      <c r="B8" s="205" t="str">
        <f>Tracker!A10</f>
        <v>Rancor - CL11 2</v>
      </c>
      <c r="C8" s="215"/>
      <c r="D8" s="214" t="s">
        <v>5585</v>
      </c>
      <c r="E8" s="214" t="s">
        <v>5591</v>
      </c>
      <c r="F8" s="220"/>
      <c r="G8" s="214"/>
      <c r="H8" s="214"/>
      <c r="I8" s="214"/>
      <c r="J8" s="214"/>
      <c r="K8" s="214"/>
      <c r="L8" s="214"/>
      <c r="M8" s="214"/>
      <c r="N8" s="214"/>
      <c r="O8" s="214"/>
      <c r="P8" s="214"/>
      <c r="Q8" s="215"/>
      <c r="R8" s="215"/>
      <c r="S8" s="215"/>
      <c r="T8" s="215"/>
      <c r="U8" s="215"/>
      <c r="V8" s="215"/>
      <c r="W8" s="216"/>
    </row>
    <row r="9" spans="1:23" x14ac:dyDescent="0.2">
      <c r="A9" s="208">
        <f>Tracker!H11</f>
        <v>0</v>
      </c>
      <c r="B9" s="205" t="str">
        <f>Tracker!A11</f>
        <v xml:space="preserve"> </v>
      </c>
      <c r="C9" s="215"/>
      <c r="D9" s="214"/>
      <c r="E9" s="214"/>
      <c r="F9" s="220"/>
      <c r="G9" s="220"/>
      <c r="H9" s="214"/>
      <c r="I9" s="214"/>
      <c r="J9" s="214"/>
      <c r="K9" s="214"/>
      <c r="L9" s="214"/>
      <c r="M9" s="214"/>
      <c r="N9" s="214"/>
      <c r="O9" s="214"/>
      <c r="P9" s="214"/>
      <c r="Q9" s="215"/>
      <c r="R9" s="215"/>
      <c r="S9" s="215"/>
      <c r="T9" s="215"/>
      <c r="U9" s="215"/>
      <c r="V9" s="215"/>
      <c r="W9" s="216"/>
    </row>
    <row r="10" spans="1:23" x14ac:dyDescent="0.2">
      <c r="A10" s="208">
        <f>Tracker!H12</f>
        <v>0</v>
      </c>
      <c r="B10" s="205" t="str">
        <f>Tracker!A12</f>
        <v xml:space="preserve"> </v>
      </c>
      <c r="C10" s="215"/>
      <c r="D10" s="214"/>
      <c r="E10" s="214"/>
      <c r="F10" s="220"/>
      <c r="G10" s="214"/>
      <c r="H10" s="214"/>
      <c r="I10" s="214"/>
      <c r="J10" s="214"/>
      <c r="K10" s="214"/>
      <c r="L10" s="214"/>
      <c r="M10" s="214"/>
      <c r="N10" s="214"/>
      <c r="O10" s="214"/>
      <c r="P10" s="214"/>
      <c r="Q10" s="215"/>
      <c r="R10" s="215"/>
      <c r="S10" s="215"/>
      <c r="T10" s="215"/>
      <c r="U10" s="215"/>
      <c r="V10" s="215"/>
      <c r="W10" s="216"/>
    </row>
    <row r="11" spans="1:23" x14ac:dyDescent="0.2">
      <c r="A11" s="208">
        <f>Tracker!H13</f>
        <v>0</v>
      </c>
      <c r="B11" s="205" t="str">
        <f>Tracker!A13</f>
        <v xml:space="preserve"> </v>
      </c>
      <c r="C11" s="215"/>
      <c r="D11" s="214"/>
      <c r="E11" s="214"/>
      <c r="F11" s="220"/>
      <c r="G11" s="214"/>
      <c r="H11" s="214"/>
      <c r="I11" s="214"/>
      <c r="J11" s="214"/>
      <c r="K11" s="214"/>
      <c r="L11" s="214"/>
      <c r="M11" s="214"/>
      <c r="N11" s="214"/>
      <c r="O11" s="214"/>
      <c r="P11" s="214"/>
      <c r="Q11" s="215"/>
      <c r="R11" s="215"/>
      <c r="S11" s="215"/>
      <c r="T11" s="215"/>
      <c r="U11" s="215"/>
      <c r="V11" s="215"/>
      <c r="W11" s="216"/>
    </row>
    <row r="12" spans="1:23" x14ac:dyDescent="0.2">
      <c r="A12" s="208">
        <f>Tracker!H14</f>
        <v>0</v>
      </c>
      <c r="B12" s="205" t="str">
        <f>Tracker!A14</f>
        <v xml:space="preserve"> </v>
      </c>
      <c r="C12" s="215"/>
      <c r="D12" s="214"/>
      <c r="E12" s="214"/>
      <c r="F12" s="220"/>
      <c r="G12" s="214"/>
      <c r="H12" s="214"/>
      <c r="I12" s="214"/>
      <c r="J12" s="214"/>
      <c r="K12" s="214"/>
      <c r="L12" s="214"/>
      <c r="M12" s="214"/>
      <c r="N12" s="214"/>
      <c r="O12" s="214"/>
      <c r="P12" s="214"/>
      <c r="Q12" s="215"/>
      <c r="R12" s="215"/>
      <c r="S12" s="215"/>
      <c r="T12" s="215"/>
      <c r="U12" s="215"/>
      <c r="V12" s="215"/>
      <c r="W12" s="216"/>
    </row>
    <row r="13" spans="1:23" x14ac:dyDescent="0.2">
      <c r="A13" s="208">
        <f>Tracker!H15</f>
        <v>0</v>
      </c>
      <c r="B13" s="205" t="str">
        <f>Tracker!A15</f>
        <v xml:space="preserve"> </v>
      </c>
      <c r="C13" s="215"/>
      <c r="D13" s="214"/>
      <c r="E13" s="214"/>
      <c r="F13" s="220"/>
      <c r="G13" s="214"/>
      <c r="H13" s="214"/>
      <c r="I13" s="214"/>
      <c r="J13" s="214"/>
      <c r="K13" s="214"/>
      <c r="L13" s="214"/>
      <c r="M13" s="214"/>
      <c r="N13" s="214"/>
      <c r="O13" s="214"/>
      <c r="P13" s="214"/>
      <c r="Q13" s="215"/>
      <c r="R13" s="215"/>
      <c r="S13" s="215"/>
      <c r="T13" s="215"/>
      <c r="U13" s="215"/>
      <c r="V13" s="215"/>
      <c r="W13" s="216"/>
    </row>
    <row r="14" spans="1:23" x14ac:dyDescent="0.2">
      <c r="A14" s="208">
        <f>Tracker!H16</f>
        <v>0</v>
      </c>
      <c r="B14" s="205" t="str">
        <f>Tracker!A16</f>
        <v xml:space="preserve"> </v>
      </c>
      <c r="C14" s="215"/>
      <c r="D14" s="214"/>
      <c r="E14" s="214"/>
      <c r="F14" s="214"/>
      <c r="G14" s="214"/>
      <c r="H14" s="214"/>
      <c r="I14" s="214"/>
      <c r="J14" s="214"/>
      <c r="K14" s="214"/>
      <c r="L14" s="214"/>
      <c r="M14" s="214"/>
      <c r="N14" s="214"/>
      <c r="O14" s="214"/>
      <c r="P14" s="214"/>
      <c r="Q14" s="215"/>
      <c r="R14" s="215"/>
      <c r="S14" s="215"/>
      <c r="T14" s="215"/>
      <c r="U14" s="215"/>
      <c r="V14" s="215"/>
      <c r="W14" s="216"/>
    </row>
    <row r="15" spans="1:23" x14ac:dyDescent="0.2">
      <c r="A15" s="208">
        <f>Tracker!H17</f>
        <v>0</v>
      </c>
      <c r="B15" s="205" t="str">
        <f>Tracker!A17</f>
        <v xml:space="preserve"> </v>
      </c>
      <c r="C15" s="215"/>
      <c r="D15" s="214"/>
      <c r="E15" s="214"/>
      <c r="F15" s="220"/>
      <c r="G15" s="220"/>
      <c r="H15" s="220"/>
      <c r="I15" s="214"/>
      <c r="J15" s="214"/>
      <c r="K15" s="214"/>
      <c r="L15" s="214"/>
      <c r="M15" s="214"/>
      <c r="N15" s="214"/>
      <c r="O15" s="214"/>
      <c r="P15" s="214"/>
      <c r="Q15" s="215"/>
      <c r="R15" s="215"/>
      <c r="S15" s="215"/>
      <c r="T15" s="215"/>
      <c r="U15" s="215"/>
      <c r="V15" s="215"/>
      <c r="W15" s="216"/>
    </row>
    <row r="16" spans="1:23" x14ac:dyDescent="0.2">
      <c r="A16" s="208">
        <f>Tracker!H18</f>
        <v>0</v>
      </c>
      <c r="B16" s="205" t="str">
        <f>Tracker!A18</f>
        <v xml:space="preserve"> </v>
      </c>
      <c r="C16" s="215"/>
      <c r="D16" s="214"/>
      <c r="E16" s="214"/>
      <c r="F16" s="214"/>
      <c r="G16" s="214"/>
      <c r="H16" s="214"/>
      <c r="I16" s="214"/>
      <c r="J16" s="214"/>
      <c r="K16" s="214"/>
      <c r="L16" s="214"/>
      <c r="M16" s="214"/>
      <c r="N16" s="214"/>
      <c r="O16" s="214"/>
      <c r="P16" s="214"/>
      <c r="Q16" s="215"/>
      <c r="R16" s="215"/>
      <c r="S16" s="215"/>
      <c r="T16" s="215"/>
      <c r="U16" s="215"/>
      <c r="V16" s="215"/>
      <c r="W16" s="216"/>
    </row>
    <row r="17" spans="1:23" x14ac:dyDescent="0.2">
      <c r="A17" s="208">
        <f>Tracker!H19</f>
        <v>0</v>
      </c>
      <c r="B17" s="205" t="str">
        <f>Tracker!A19</f>
        <v xml:space="preserve"> </v>
      </c>
      <c r="C17" s="215"/>
      <c r="D17" s="214"/>
      <c r="E17" s="214"/>
      <c r="F17" s="214"/>
      <c r="G17" s="214"/>
      <c r="H17" s="214"/>
      <c r="I17" s="214"/>
      <c r="J17" s="214"/>
      <c r="K17" s="214"/>
      <c r="L17" s="214"/>
      <c r="M17" s="214"/>
      <c r="N17" s="214"/>
      <c r="O17" s="214"/>
      <c r="P17" s="214"/>
      <c r="Q17" s="215"/>
      <c r="R17" s="215"/>
      <c r="S17" s="215"/>
      <c r="T17" s="215"/>
      <c r="U17" s="215"/>
      <c r="V17" s="215"/>
      <c r="W17" s="216"/>
    </row>
    <row r="18" spans="1:23" x14ac:dyDescent="0.2">
      <c r="A18" s="208">
        <f>Tracker!H20</f>
        <v>0</v>
      </c>
      <c r="B18" s="205" t="str">
        <f>Tracker!A20</f>
        <v xml:space="preserve"> </v>
      </c>
      <c r="C18" s="215"/>
      <c r="D18" s="214"/>
      <c r="E18" s="220"/>
      <c r="F18" s="214"/>
      <c r="G18" s="214"/>
      <c r="H18" s="214"/>
      <c r="I18" s="214"/>
      <c r="J18" s="214"/>
      <c r="K18" s="214"/>
      <c r="L18" s="214"/>
      <c r="M18" s="214"/>
      <c r="N18" s="214"/>
      <c r="O18" s="214"/>
      <c r="P18" s="214"/>
      <c r="Q18" s="215"/>
      <c r="R18" s="215"/>
      <c r="S18" s="215"/>
      <c r="T18" s="215"/>
      <c r="U18" s="215"/>
      <c r="V18" s="215"/>
      <c r="W18" s="216"/>
    </row>
    <row r="19" spans="1:23" x14ac:dyDescent="0.2">
      <c r="A19" s="208">
        <f>Tracker!H21</f>
        <v>0</v>
      </c>
      <c r="B19" s="205" t="str">
        <f>Tracker!A21</f>
        <v xml:space="preserve"> </v>
      </c>
      <c r="C19" s="215"/>
      <c r="D19" s="214"/>
      <c r="E19" s="214"/>
      <c r="F19" s="214"/>
      <c r="G19" s="214"/>
      <c r="H19" s="214"/>
      <c r="I19" s="214"/>
      <c r="J19" s="214"/>
      <c r="K19" s="214"/>
      <c r="L19" s="214"/>
      <c r="M19" s="214"/>
      <c r="N19" s="214"/>
      <c r="O19" s="214"/>
      <c r="P19" s="214"/>
      <c r="Q19" s="215"/>
      <c r="R19" s="215"/>
      <c r="S19" s="215"/>
      <c r="T19" s="215"/>
      <c r="U19" s="215"/>
      <c r="V19" s="215"/>
      <c r="W19" s="216"/>
    </row>
    <row r="20" spans="1:23" x14ac:dyDescent="0.2">
      <c r="A20" s="208">
        <f>Tracker!H22</f>
        <v>0</v>
      </c>
      <c r="B20" s="205" t="str">
        <f>Tracker!A22</f>
        <v xml:space="preserve"> </v>
      </c>
      <c r="C20" s="215"/>
      <c r="D20" s="214"/>
      <c r="E20" s="214"/>
      <c r="F20" s="214"/>
      <c r="G20" s="214"/>
      <c r="H20" s="214"/>
      <c r="I20" s="214"/>
      <c r="J20" s="214"/>
      <c r="K20" s="214"/>
      <c r="L20" s="214"/>
      <c r="M20" s="214"/>
      <c r="N20" s="214"/>
      <c r="O20" s="214"/>
      <c r="P20" s="214"/>
      <c r="Q20" s="215"/>
      <c r="R20" s="215"/>
      <c r="S20" s="215"/>
      <c r="T20" s="215"/>
      <c r="U20" s="215"/>
      <c r="V20" s="215"/>
      <c r="W20" s="216"/>
    </row>
    <row r="21" spans="1:23" x14ac:dyDescent="0.2">
      <c r="A21" s="208">
        <f>Tracker!H23</f>
        <v>0</v>
      </c>
      <c r="B21" s="205" t="str">
        <f>Tracker!A23</f>
        <v xml:space="preserve"> </v>
      </c>
      <c r="C21" s="215"/>
      <c r="D21" s="214"/>
      <c r="E21" s="214"/>
      <c r="F21" s="214"/>
      <c r="G21" s="214"/>
      <c r="H21" s="214"/>
      <c r="I21" s="214"/>
      <c r="J21" s="214"/>
      <c r="K21" s="214"/>
      <c r="L21" s="214"/>
      <c r="M21" s="214"/>
      <c r="N21" s="214"/>
      <c r="O21" s="214"/>
      <c r="P21" s="214"/>
      <c r="Q21" s="215"/>
      <c r="R21" s="215"/>
      <c r="S21" s="215"/>
      <c r="T21" s="215"/>
      <c r="U21" s="215"/>
      <c r="V21" s="215"/>
      <c r="W21" s="216"/>
    </row>
    <row r="22" spans="1:23" x14ac:dyDescent="0.2">
      <c r="A22" s="208">
        <f>Tracker!H24</f>
        <v>0</v>
      </c>
      <c r="B22" s="205" t="str">
        <f>Tracker!A24</f>
        <v xml:space="preserve"> </v>
      </c>
      <c r="C22" s="215"/>
      <c r="D22" s="214"/>
      <c r="E22" s="214"/>
      <c r="F22" s="214"/>
      <c r="G22" s="214"/>
      <c r="H22" s="214"/>
      <c r="I22" s="214"/>
      <c r="J22" s="214"/>
      <c r="K22" s="214"/>
      <c r="L22" s="214"/>
      <c r="M22" s="214"/>
      <c r="N22" s="214"/>
      <c r="O22" s="214"/>
      <c r="P22" s="214"/>
      <c r="Q22" s="215"/>
      <c r="R22" s="215"/>
      <c r="S22" s="215"/>
      <c r="T22" s="215"/>
      <c r="U22" s="215"/>
      <c r="V22" s="215"/>
      <c r="W22" s="216"/>
    </row>
    <row r="23" spans="1:23" x14ac:dyDescent="0.2">
      <c r="A23" s="208">
        <f>Tracker!H25</f>
        <v>0</v>
      </c>
      <c r="B23" s="205" t="str">
        <f>Tracker!A25</f>
        <v xml:space="preserve"> </v>
      </c>
      <c r="C23" s="215"/>
      <c r="D23" s="214"/>
      <c r="E23" s="214"/>
      <c r="F23" s="214"/>
      <c r="G23" s="214"/>
      <c r="H23" s="214"/>
      <c r="I23" s="214"/>
      <c r="J23" s="214"/>
      <c r="K23" s="214"/>
      <c r="L23" s="214"/>
      <c r="M23" s="214"/>
      <c r="N23" s="214"/>
      <c r="O23" s="214"/>
      <c r="P23" s="214"/>
      <c r="Q23" s="215"/>
      <c r="R23" s="215"/>
      <c r="S23" s="215"/>
      <c r="T23" s="215"/>
      <c r="U23" s="215"/>
      <c r="V23" s="215"/>
      <c r="W23" s="216"/>
    </row>
    <row r="24" spans="1:23" x14ac:dyDescent="0.2">
      <c r="A24" s="208">
        <f>Tracker!H26</f>
        <v>0</v>
      </c>
      <c r="B24" s="205" t="str">
        <f>Tracker!A26</f>
        <v xml:space="preserve"> </v>
      </c>
      <c r="C24" s="215"/>
      <c r="D24" s="214"/>
      <c r="E24" s="214"/>
      <c r="F24" s="214"/>
      <c r="G24" s="214"/>
      <c r="H24" s="214"/>
      <c r="I24" s="214"/>
      <c r="J24" s="214"/>
      <c r="K24" s="214"/>
      <c r="L24" s="214"/>
      <c r="M24" s="214"/>
      <c r="N24" s="214"/>
      <c r="O24" s="214"/>
      <c r="P24" s="214"/>
      <c r="Q24" s="215"/>
      <c r="R24" s="215"/>
      <c r="S24" s="215"/>
      <c r="T24" s="215"/>
      <c r="U24" s="215"/>
      <c r="V24" s="215"/>
      <c r="W24" s="216"/>
    </row>
    <row r="25" spans="1:23" x14ac:dyDescent="0.2">
      <c r="A25" s="208">
        <f>Tracker!H27</f>
        <v>0</v>
      </c>
      <c r="B25" s="205" t="str">
        <f>Tracker!A27</f>
        <v xml:space="preserve"> </v>
      </c>
      <c r="C25" s="215"/>
      <c r="D25" s="214"/>
      <c r="E25" s="214"/>
      <c r="F25" s="214"/>
      <c r="G25" s="214"/>
      <c r="H25" s="214"/>
      <c r="I25" s="214"/>
      <c r="J25" s="214"/>
      <c r="K25" s="214"/>
      <c r="L25" s="214"/>
      <c r="M25" s="214"/>
      <c r="N25" s="214"/>
      <c r="O25" s="214"/>
      <c r="P25" s="214"/>
      <c r="Q25" s="215"/>
      <c r="R25" s="215"/>
      <c r="S25" s="215"/>
      <c r="T25" s="215"/>
      <c r="U25" s="215"/>
      <c r="V25" s="215"/>
      <c r="W25" s="216"/>
    </row>
    <row r="26" spans="1:23" x14ac:dyDescent="0.2">
      <c r="A26" s="208">
        <f>Tracker!H28</f>
        <v>0</v>
      </c>
      <c r="B26" s="205" t="str">
        <f>Tracker!A28</f>
        <v xml:space="preserve"> </v>
      </c>
      <c r="C26" s="215"/>
      <c r="D26" s="214"/>
      <c r="E26" s="214"/>
      <c r="F26" s="214"/>
      <c r="G26" s="214"/>
      <c r="H26" s="214"/>
      <c r="I26" s="214"/>
      <c r="J26" s="214"/>
      <c r="K26" s="214"/>
      <c r="L26" s="214"/>
      <c r="M26" s="214"/>
      <c r="N26" s="214"/>
      <c r="O26" s="214"/>
      <c r="P26" s="214"/>
      <c r="Q26" s="215"/>
      <c r="R26" s="215"/>
      <c r="S26" s="215"/>
      <c r="T26" s="215"/>
      <c r="U26" s="215"/>
      <c r="V26" s="215"/>
      <c r="W26" s="216"/>
    </row>
    <row r="27" spans="1:23" x14ac:dyDescent="0.2">
      <c r="A27" s="208">
        <f>Tracker!H29</f>
        <v>0</v>
      </c>
      <c r="B27" s="205" t="str">
        <f>Tracker!A29</f>
        <v xml:space="preserve"> </v>
      </c>
      <c r="C27" s="215"/>
      <c r="D27" s="214"/>
      <c r="E27" s="214"/>
      <c r="F27" s="214"/>
      <c r="G27" s="214"/>
      <c r="H27" s="214"/>
      <c r="I27" s="214"/>
      <c r="J27" s="214"/>
      <c r="K27" s="214"/>
      <c r="L27" s="214"/>
      <c r="M27" s="214"/>
      <c r="N27" s="214"/>
      <c r="O27" s="214"/>
      <c r="P27" s="214"/>
      <c r="Q27" s="215"/>
      <c r="R27" s="215"/>
      <c r="S27" s="215"/>
      <c r="T27" s="215"/>
      <c r="U27" s="215"/>
      <c r="V27" s="215"/>
      <c r="W27" s="216"/>
    </row>
    <row r="28" spans="1:23" x14ac:dyDescent="0.2">
      <c r="A28" s="208">
        <f>Tracker!H30</f>
        <v>0</v>
      </c>
      <c r="B28" s="205" t="str">
        <f>Tracker!A30</f>
        <v xml:space="preserve"> </v>
      </c>
      <c r="C28" s="215"/>
      <c r="D28" s="214"/>
      <c r="E28" s="214"/>
      <c r="F28" s="214"/>
      <c r="G28" s="214"/>
      <c r="H28" s="214"/>
      <c r="I28" s="214"/>
      <c r="J28" s="214"/>
      <c r="K28" s="214"/>
      <c r="L28" s="214"/>
      <c r="M28" s="214"/>
      <c r="N28" s="214"/>
      <c r="O28" s="214"/>
      <c r="P28" s="214"/>
      <c r="Q28" s="215"/>
      <c r="R28" s="215"/>
      <c r="S28" s="215"/>
      <c r="T28" s="215"/>
      <c r="U28" s="215"/>
      <c r="V28" s="215"/>
      <c r="W28" s="216"/>
    </row>
    <row r="29" spans="1:23" x14ac:dyDescent="0.2">
      <c r="A29" s="208">
        <f>Tracker!H31</f>
        <v>0</v>
      </c>
      <c r="B29" s="205" t="str">
        <f>Tracker!A31</f>
        <v xml:space="preserve"> </v>
      </c>
      <c r="C29" s="215"/>
      <c r="D29" s="214"/>
      <c r="E29" s="214"/>
      <c r="F29" s="214"/>
      <c r="G29" s="214"/>
      <c r="H29" s="214"/>
      <c r="I29" s="214"/>
      <c r="J29" s="214"/>
      <c r="K29" s="214"/>
      <c r="L29" s="214"/>
      <c r="M29" s="214"/>
      <c r="N29" s="214"/>
      <c r="O29" s="214"/>
      <c r="P29" s="214"/>
      <c r="Q29" s="215"/>
      <c r="R29" s="215"/>
      <c r="S29" s="215"/>
      <c r="T29" s="215"/>
      <c r="U29" s="215"/>
      <c r="V29" s="215"/>
      <c r="W29" s="216"/>
    </row>
    <row r="30" spans="1:23" x14ac:dyDescent="0.2">
      <c r="A30" s="208">
        <f>Tracker!H32</f>
        <v>0</v>
      </c>
      <c r="B30" s="205" t="str">
        <f>Tracker!A32</f>
        <v xml:space="preserve"> </v>
      </c>
      <c r="C30" s="215"/>
      <c r="D30" s="214"/>
      <c r="E30" s="214"/>
      <c r="F30" s="214"/>
      <c r="G30" s="214"/>
      <c r="H30" s="214"/>
      <c r="I30" s="214"/>
      <c r="J30" s="214"/>
      <c r="K30" s="214"/>
      <c r="L30" s="214"/>
      <c r="M30" s="214"/>
      <c r="N30" s="214"/>
      <c r="O30" s="214"/>
      <c r="P30" s="214"/>
      <c r="Q30" s="215"/>
      <c r="R30" s="215"/>
      <c r="S30" s="215"/>
      <c r="T30" s="215"/>
      <c r="U30" s="215"/>
      <c r="V30" s="215"/>
      <c r="W30" s="216"/>
    </row>
    <row r="31" spans="1:23" ht="13.5" thickBot="1" x14ac:dyDescent="0.25">
      <c r="A31" s="208">
        <f>Tracker!H33</f>
        <v>0</v>
      </c>
      <c r="B31" s="206" t="str">
        <f>Tracker!A33</f>
        <v xml:space="preserve"> </v>
      </c>
      <c r="C31" s="218"/>
      <c r="D31" s="217"/>
      <c r="E31" s="217"/>
      <c r="F31" s="217"/>
      <c r="G31" s="217"/>
      <c r="H31" s="217"/>
      <c r="I31" s="217"/>
      <c r="J31" s="217"/>
      <c r="K31" s="217"/>
      <c r="L31" s="217"/>
      <c r="M31" s="217"/>
      <c r="N31" s="217"/>
      <c r="O31" s="217"/>
      <c r="P31" s="217"/>
      <c r="Q31" s="218"/>
      <c r="R31" s="218"/>
      <c r="S31" s="218"/>
      <c r="T31" s="218"/>
      <c r="U31" s="218"/>
      <c r="V31" s="218"/>
      <c r="W31" s="219"/>
    </row>
  </sheetData>
  <conditionalFormatting sqref="B2:W31">
    <cfRule type="expression" dxfId="34" priority="1">
      <formula>$A2&lt;0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2" sqref="B2"/>
    </sheetView>
  </sheetViews>
  <sheetFormatPr defaultRowHeight="12.75" outlineLevelRow="1" outlineLevelCol="1" x14ac:dyDescent="0.2"/>
  <cols>
    <col min="1" max="1" width="4" style="19" bestFit="1" customWidth="1"/>
    <col min="2" max="2" width="35.85546875" customWidth="1" outlineLevel="1"/>
    <col min="3" max="4" width="12.28515625" style="2" customWidth="1" outlineLevel="1"/>
    <col min="5" max="5" width="35.85546875" customWidth="1" outlineLevel="1"/>
    <col min="6" max="7" width="12.28515625" style="2" customWidth="1" outlineLevel="1"/>
    <col min="8" max="8" width="35.85546875" customWidth="1" outlineLevel="1"/>
    <col min="9" max="10" width="12.28515625" customWidth="1" outlineLevel="1"/>
    <col min="11" max="11" width="35.85546875" bestFit="1" customWidth="1"/>
    <col min="12" max="13" width="12.28515625" customWidth="1"/>
    <col min="14" max="14" width="35.85546875" customWidth="1" outlineLevel="1"/>
    <col min="15" max="16" width="12.28515625" customWidth="1" outlineLevel="1"/>
    <col min="17" max="17" width="35.85546875" customWidth="1" outlineLevel="1"/>
    <col min="18" max="19" width="12.28515625" customWidth="1" outlineLevel="1"/>
    <col min="20" max="20" width="35.85546875" customWidth="1" outlineLevel="1"/>
    <col min="21" max="22" width="12.28515625" customWidth="1" outlineLevel="1"/>
    <col min="23" max="23" width="35.85546875" customWidth="1" outlineLevel="1"/>
    <col min="24" max="25" width="12.28515625" customWidth="1" outlineLevel="1"/>
    <col min="26" max="26" width="35.85546875" customWidth="1" outlineLevel="1"/>
    <col min="27" max="28" width="12.28515625" customWidth="1" outlineLevel="1"/>
    <col min="29" max="29" width="35.85546875" customWidth="1" outlineLevel="1"/>
    <col min="30" max="31" width="12.28515625" customWidth="1" outlineLevel="1"/>
    <col min="32" max="32" width="35.85546875" customWidth="1" outlineLevel="1"/>
    <col min="33" max="34" width="12.28515625" customWidth="1" outlineLevel="1"/>
    <col min="35" max="35" width="35.85546875" customWidth="1" outlineLevel="1"/>
    <col min="36" max="37" width="12.28515625" customWidth="1" outlineLevel="1"/>
    <col min="38" max="38" width="35.85546875" customWidth="1" outlineLevel="1"/>
    <col min="39" max="40" width="12.28515625" customWidth="1" outlineLevel="1"/>
    <col min="41" max="41" width="35.85546875" customWidth="1" outlineLevel="1"/>
    <col min="42" max="43" width="12.28515625" customWidth="1" outlineLevel="1"/>
    <col min="44" max="44" width="35.85546875" bestFit="1" customWidth="1"/>
    <col min="45" max="46" width="12.28515625" customWidth="1"/>
    <col min="47" max="47" width="35.85546875" customWidth="1" outlineLevel="1"/>
    <col min="48" max="49" width="12.28515625" customWidth="1" outlineLevel="1"/>
    <col min="50" max="50" width="35.85546875" customWidth="1" outlineLevel="1"/>
    <col min="51" max="52" width="12.28515625" customWidth="1" outlineLevel="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3"/>
      <c r="B1" s="274" t="str">
        <f>VLOOKUP(B$2,Battle,2,FALSE)</f>
        <v>Filly</v>
      </c>
      <c r="C1" s="274"/>
      <c r="D1" s="274"/>
      <c r="E1" s="274" t="str">
        <f>VLOOKUP(E$2,Battle,2,FALSE)</f>
        <v>Kael</v>
      </c>
      <c r="F1" s="274"/>
      <c r="G1" s="274"/>
      <c r="H1" s="274" t="str">
        <f>VLOOKUP(H$2,Battle,2,FALSE)</f>
        <v>HanK</v>
      </c>
      <c r="I1" s="274"/>
      <c r="J1" s="274"/>
      <c r="K1" s="274" t="str">
        <f>VLOOKUP(K$2,Battle,2,FALSE)</f>
        <v>Kal</v>
      </c>
      <c r="L1" s="274"/>
      <c r="M1" s="274"/>
      <c r="N1" s="274" t="str">
        <f>VLOOKUP(N$2,Battle,2,FALSE)</f>
        <v>Jakk</v>
      </c>
      <c r="O1" s="274"/>
      <c r="P1" s="274"/>
      <c r="Q1" s="274" t="str">
        <f>VLOOKUP(Q$2,Battle,2,FALSE)</f>
        <v>Rancor - CL11</v>
      </c>
      <c r="R1" s="274"/>
      <c r="S1" s="274"/>
      <c r="T1" s="274" t="str">
        <f>VLOOKUP(T$2,Battle,2,FALSE)</f>
        <v>Rancor - CL11</v>
      </c>
      <c r="U1" s="274"/>
      <c r="V1" s="274"/>
      <c r="W1" s="274">
        <f>VLOOKUP(W$2,Battle,2,FALSE)</f>
        <v>0</v>
      </c>
      <c r="X1" s="274"/>
      <c r="Y1" s="274"/>
      <c r="Z1" s="274">
        <f>VLOOKUP(Z$2,Battle,2,FALSE)</f>
        <v>0</v>
      </c>
      <c r="AA1" s="274"/>
      <c r="AB1" s="274"/>
      <c r="AC1" s="274">
        <f>VLOOKUP(AC$2,Battle,2,FALSE)</f>
        <v>0</v>
      </c>
      <c r="AD1" s="274"/>
      <c r="AE1" s="274"/>
      <c r="AF1" s="274">
        <f>VLOOKUP(AF$2,Battle,2,FALSE)</f>
        <v>0</v>
      </c>
      <c r="AG1" s="274"/>
      <c r="AH1" s="274"/>
      <c r="AI1" s="274">
        <f>VLOOKUP(AI$2,Battle,2,FALSE)</f>
        <v>0</v>
      </c>
      <c r="AJ1" s="274"/>
      <c r="AK1" s="274"/>
      <c r="AL1" s="274">
        <f>VLOOKUP(AL$2,Battle,2,FALSE)</f>
        <v>0</v>
      </c>
      <c r="AM1" s="274"/>
      <c r="AN1" s="274"/>
      <c r="AO1" s="274">
        <f>VLOOKUP(AO$2,Battle,2,FALSE)</f>
        <v>0</v>
      </c>
      <c r="AP1" s="274"/>
      <c r="AQ1" s="274"/>
      <c r="AR1" s="274">
        <f>VLOOKUP(AR$2,Battle,2,FALSE)</f>
        <v>0</v>
      </c>
      <c r="AS1" s="274"/>
      <c r="AT1" s="274"/>
      <c r="AU1" s="274">
        <f>VLOOKUP(AU$2,Battle,2,FALSE)</f>
        <v>0</v>
      </c>
      <c r="AV1" s="274"/>
      <c r="AW1" s="274"/>
      <c r="AX1" s="274">
        <f>VLOOKUP(AX$2,Battle,2,FALSE)</f>
        <v>0</v>
      </c>
      <c r="AY1" s="274"/>
      <c r="AZ1" s="274"/>
      <c r="BA1" s="274">
        <f>VLOOKUP(BA$2,Battle,2,FALSE)</f>
        <v>0</v>
      </c>
      <c r="BB1" s="274"/>
      <c r="BC1" s="274"/>
      <c r="BD1" s="274">
        <f>VLOOKUP(BD$2,Battle,2,FALSE)</f>
        <v>0</v>
      </c>
      <c r="BE1" s="274"/>
      <c r="BF1" s="274"/>
      <c r="BG1" s="274">
        <f>VLOOKUP(BG$2,Battle,2,FALSE)</f>
        <v>0</v>
      </c>
      <c r="BH1" s="274"/>
      <c r="BI1" s="274"/>
      <c r="BJ1" s="274">
        <f>VLOOKUP(BJ$2,Battle,2,FALSE)</f>
        <v>0</v>
      </c>
      <c r="BK1" s="274"/>
      <c r="BL1" s="274"/>
      <c r="BM1" s="274">
        <f>VLOOKUP(BM$2,Battle,2,FALSE)</f>
        <v>0</v>
      </c>
      <c r="BN1" s="274"/>
      <c r="BO1" s="274"/>
      <c r="BP1" s="274">
        <f>VLOOKUP(BP$2,Battle,2,FALSE)</f>
        <v>0</v>
      </c>
      <c r="BQ1" s="274"/>
      <c r="BR1" s="274"/>
      <c r="BS1" s="274">
        <f>VLOOKUP(BS$2,Battle,2,FALSE)</f>
        <v>0</v>
      </c>
      <c r="BT1" s="274"/>
      <c r="BU1" s="274"/>
      <c r="BV1" s="274">
        <f>VLOOKUP(BV$2,Battle,2,FALSE)</f>
        <v>0</v>
      </c>
      <c r="BW1" s="274"/>
      <c r="BX1" s="274"/>
      <c r="BY1" s="274">
        <f>VLOOKUP(BY$2,Battle,2,FALSE)</f>
        <v>0</v>
      </c>
      <c r="BZ1" s="274"/>
      <c r="CA1" s="274"/>
      <c r="CB1" s="274">
        <f>VLOOKUP(CB$2,Battle,2,FALSE)</f>
        <v>0</v>
      </c>
      <c r="CC1" s="274"/>
      <c r="CD1" s="274"/>
      <c r="CE1" s="274">
        <f>VLOOKUP(CE$2,Battle,2,FALSE)</f>
        <v>0</v>
      </c>
      <c r="CF1" s="274"/>
      <c r="CG1" s="274"/>
      <c r="CH1" s="274">
        <f>VLOOKUP(CH$2,Battle,2,FALSE)</f>
        <v>0</v>
      </c>
      <c r="CI1" s="274"/>
      <c r="CJ1" s="274"/>
      <c r="CK1" s="274">
        <f>VLOOKUP(CK$2,Battle,2,FALSE)</f>
        <v>0</v>
      </c>
      <c r="CL1" s="274"/>
      <c r="CM1" s="274"/>
      <c r="CN1" s="164"/>
    </row>
    <row r="2" spans="1:92" s="18" customFormat="1" ht="16.5" thickBot="1" x14ac:dyDescent="0.3">
      <c r="A2" s="75"/>
      <c r="B2" s="80" t="str">
        <f>Tracker!$A4</f>
        <v>Filly 1</v>
      </c>
      <c r="C2" s="81" t="s">
        <v>57</v>
      </c>
      <c r="D2" s="82" t="s">
        <v>56</v>
      </c>
      <c r="E2" s="80" t="str">
        <f>Tracker!$A5</f>
        <v>Kael 1</v>
      </c>
      <c r="F2" s="81" t="s">
        <v>57</v>
      </c>
      <c r="G2" s="82" t="s">
        <v>56</v>
      </c>
      <c r="H2" s="80" t="str">
        <f>Tracker!$A6</f>
        <v>HanK 1</v>
      </c>
      <c r="I2" s="81" t="s">
        <v>57</v>
      </c>
      <c r="J2" s="82" t="s">
        <v>56</v>
      </c>
      <c r="K2" s="80" t="str">
        <f>Tracker!$A7</f>
        <v>Kal 1</v>
      </c>
      <c r="L2" s="81" t="s">
        <v>57</v>
      </c>
      <c r="M2" s="82" t="s">
        <v>56</v>
      </c>
      <c r="N2" s="80" t="str">
        <f>Tracker!$A8</f>
        <v>Jakk 1</v>
      </c>
      <c r="O2" s="81" t="s">
        <v>57</v>
      </c>
      <c r="P2" s="82" t="s">
        <v>56</v>
      </c>
      <c r="Q2" s="80" t="str">
        <f>Tracker!$A9</f>
        <v>Rancor - CL11 1</v>
      </c>
      <c r="R2" s="81" t="s">
        <v>57</v>
      </c>
      <c r="S2" s="82" t="s">
        <v>56</v>
      </c>
      <c r="T2" s="80" t="str">
        <f>Tracker!$A10</f>
        <v>Rancor - CL11 2</v>
      </c>
      <c r="U2" s="81" t="s">
        <v>57</v>
      </c>
      <c r="V2" s="82" t="s">
        <v>56</v>
      </c>
      <c r="W2" s="80" t="str">
        <f>Tracker!$A11</f>
        <v xml:space="preserve"> </v>
      </c>
      <c r="X2" s="81" t="s">
        <v>57</v>
      </c>
      <c r="Y2" s="82" t="s">
        <v>56</v>
      </c>
      <c r="Z2" s="80" t="str">
        <f>Tracker!$A12</f>
        <v xml:space="preserve"> </v>
      </c>
      <c r="AA2" s="81" t="s">
        <v>57</v>
      </c>
      <c r="AB2" s="82" t="s">
        <v>56</v>
      </c>
      <c r="AC2" s="80" t="str">
        <f>Tracker!$A13</f>
        <v xml:space="preserve"> </v>
      </c>
      <c r="AD2" s="81" t="s">
        <v>57</v>
      </c>
      <c r="AE2" s="82" t="s">
        <v>56</v>
      </c>
      <c r="AF2" s="80" t="str">
        <f>Tracker!$A14</f>
        <v xml:space="preserve"> </v>
      </c>
      <c r="AG2" s="81" t="s">
        <v>57</v>
      </c>
      <c r="AH2" s="82" t="s">
        <v>56</v>
      </c>
      <c r="AI2" s="80" t="str">
        <f>Tracker!$A15</f>
        <v xml:space="preserve"> </v>
      </c>
      <c r="AJ2" s="81" t="s">
        <v>57</v>
      </c>
      <c r="AK2" s="82" t="s">
        <v>56</v>
      </c>
      <c r="AL2" s="80" t="str">
        <f>Tracker!$A16</f>
        <v xml:space="preserve"> </v>
      </c>
      <c r="AM2" s="81" t="s">
        <v>57</v>
      </c>
      <c r="AN2" s="82" t="s">
        <v>56</v>
      </c>
      <c r="AO2" s="80" t="str">
        <f>Tracker!$A17</f>
        <v xml:space="preserve"> </v>
      </c>
      <c r="AP2" s="81" t="s">
        <v>57</v>
      </c>
      <c r="AQ2" s="82" t="s">
        <v>56</v>
      </c>
      <c r="AR2" s="80" t="str">
        <f>Tracker!$A18</f>
        <v xml:space="preserve"> </v>
      </c>
      <c r="AS2" s="81" t="s">
        <v>57</v>
      </c>
      <c r="AT2" s="82" t="s">
        <v>56</v>
      </c>
      <c r="AU2" s="80" t="str">
        <f>Tracker!$A19</f>
        <v xml:space="preserve"> </v>
      </c>
      <c r="AV2" s="81" t="s">
        <v>57</v>
      </c>
      <c r="AW2" s="82" t="s">
        <v>56</v>
      </c>
      <c r="AX2" s="80" t="str">
        <f>Tracker!$A20</f>
        <v xml:space="preserve"> </v>
      </c>
      <c r="AY2" s="81" t="s">
        <v>57</v>
      </c>
      <c r="AZ2" s="82" t="s">
        <v>56</v>
      </c>
      <c r="BA2" s="80" t="str">
        <f>Tracker!$A21</f>
        <v xml:space="preserve"> </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0" customFormat="1" ht="14.25" customHeight="1" x14ac:dyDescent="0.2">
      <c r="A3" s="165"/>
      <c r="B3" s="166" t="str">
        <f>"{Use the Force +"&amp;HLOOKUP(B$1,test,Blocks!$A$228,FALSE)+VLOOKUP('Force Power uses'!B$2,Battle,Tracker!$L$1,FALSE)+VLOOKUP('Force Power uses'!B$2,Battle,Tracker!$AD$1,FALSE)&amp;"}"</f>
        <v>{Use the Force +8}</v>
      </c>
      <c r="C3" s="167"/>
      <c r="D3" s="168"/>
      <c r="E3" s="166" t="str">
        <f>"{Use the Force +"&amp;HLOOKUP(E$1,test,Blocks!$A$228,FALSE)+VLOOKUP('Force Power uses'!E$2,Battle,Tracker!$L$1,FALSE)+VLOOKUP('Force Power uses'!E$2,Battle,Tracker!$AD$1,FALSE)&amp;"}"</f>
        <v>{Use the Force +5}</v>
      </c>
      <c r="F3" s="167"/>
      <c r="G3" s="168"/>
      <c r="H3" s="166" t="str">
        <f>"{Use the Force +"&amp;HLOOKUP(H$1,test,Blocks!$A$228,FALSE)+VLOOKUP('Force Power uses'!H$2,Battle,Tracker!$L$1,FALSE)+VLOOKUP('Force Power uses'!H$2,Battle,Tracker!$AD$1,FALSE)&amp;"}"</f>
        <v>{Use the Force +5}</v>
      </c>
      <c r="I3" s="167"/>
      <c r="J3" s="168"/>
      <c r="K3" s="166" t="str">
        <f>"{Use the Force +"&amp;HLOOKUP(K$1,test,Blocks!$A$228,FALSE)+VLOOKUP('Force Power uses'!K$2,Battle,Tracker!$L$1,FALSE)+VLOOKUP('Force Power uses'!K$2,Battle,Tracker!$AD$1,FALSE)&amp;"}"</f>
        <v>{Use the Force +5}</v>
      </c>
      <c r="L3" s="167"/>
      <c r="M3" s="168"/>
      <c r="N3" s="166" t="str">
        <f>"{Use the Force +"&amp;HLOOKUP(N$1,test,Blocks!$A$228,FALSE)+VLOOKUP('Force Power uses'!N$2,Battle,Tracker!$L$1,FALSE)+VLOOKUP('Force Power uses'!N$2,Battle,Tracker!$AD$1,FALSE)&amp;"}"</f>
        <v>{Use the Force +6}</v>
      </c>
      <c r="O3" s="167"/>
      <c r="P3" s="168"/>
      <c r="Q3" s="166" t="str">
        <f>"{Use the Force +"&amp;HLOOKUP(Q$1,test,Blocks!$A$228,FALSE)+VLOOKUP('Force Power uses'!Q$2,Battle,Tracker!$L$1,FALSE)+VLOOKUP('Force Power uses'!Q$2,Battle,Tracker!$AD$1,FALSE)&amp;"}"</f>
        <v>{Use the Force +-2}</v>
      </c>
      <c r="R3" s="167"/>
      <c r="S3" s="168"/>
      <c r="T3" s="166" t="str">
        <f>"{Use the Force +"&amp;HLOOKUP(T$1,test,Blocks!$A$228,FALSE)+VLOOKUP('Force Power uses'!T$2,Battle,Tracker!$L$1,FALSE)+VLOOKUP('Force Power uses'!T$2,Battle,Tracker!$AD$1,FALSE)&amp;"}"</f>
        <v>{Use the Force +0}</v>
      </c>
      <c r="U3" s="167"/>
      <c r="V3" s="168"/>
      <c r="W3" s="166" t="e">
        <f>"{Use the Force +"&amp;HLOOKUP(W$1,test,Blocks!$A$228,FALSE)+VLOOKUP('Force Power uses'!W$2,Battle,Tracker!$L$1,FALSE)+VLOOKUP('Force Power uses'!W$2,Battle,Tracker!$AD$1,FALSE)&amp;"}"</f>
        <v>#N/A</v>
      </c>
      <c r="X3" s="167"/>
      <c r="Y3" s="168"/>
      <c r="Z3" s="166" t="e">
        <f>"{Use the Force +"&amp;HLOOKUP(Z$1,test,Blocks!$A$228,FALSE)+VLOOKUP('Force Power uses'!Z$2,Battle,Tracker!$L$1,FALSE)+VLOOKUP('Force Power uses'!Z$2,Battle,Tracker!$AD$1,FALSE)&amp;"}"</f>
        <v>#N/A</v>
      </c>
      <c r="AA3" s="167"/>
      <c r="AB3" s="168"/>
      <c r="AC3" s="166" t="e">
        <f>"{Use the Force +"&amp;HLOOKUP(AC$1,test,Blocks!$A$228,FALSE)+VLOOKUP('Force Power uses'!AC$2,Battle,Tracker!$L$1,FALSE)+VLOOKUP('Force Power uses'!AC$2,Battle,Tracker!$AD$1,FALSE)&amp;"}"</f>
        <v>#N/A</v>
      </c>
      <c r="AD3" s="167"/>
      <c r="AE3" s="168"/>
      <c r="AF3" s="166" t="e">
        <f>"{Use the Force +"&amp;HLOOKUP(AF$1,test,Blocks!$A$228,FALSE)+VLOOKUP('Force Power uses'!AF$2,Battle,Tracker!$L$1,FALSE)+VLOOKUP('Force Power uses'!AF$2,Battle,Tracker!$AD$1,FALSE)&amp;"}"</f>
        <v>#N/A</v>
      </c>
      <c r="AG3" s="167"/>
      <c r="AH3" s="168"/>
      <c r="AI3" s="166" t="e">
        <f>"{Use the Force +"&amp;HLOOKUP(AI$1,test,Blocks!$A$228,FALSE)+VLOOKUP('Force Power uses'!AI$2,Battle,Tracker!$L$1,FALSE)+VLOOKUP('Force Power uses'!AI$2,Battle,Tracker!$AD$1,FALSE)&amp;"}"</f>
        <v>#N/A</v>
      </c>
      <c r="AJ3" s="167"/>
      <c r="AK3" s="168"/>
      <c r="AL3" s="166" t="e">
        <f>"{Use the Force +"&amp;HLOOKUP(AL$1,test,Blocks!$A$228,FALSE)+VLOOKUP('Force Power uses'!AL$2,Battle,Tracker!$L$1,FALSE)+VLOOKUP('Force Power uses'!AL$2,Battle,Tracker!$AD$1,FALSE)&amp;"}"</f>
        <v>#N/A</v>
      </c>
      <c r="AM3" s="167"/>
      <c r="AN3" s="168"/>
      <c r="AO3" s="166" t="e">
        <f>"{Use the Force +"&amp;HLOOKUP(AO$1,test,Blocks!$A$228,FALSE)+VLOOKUP('Force Power uses'!AO$2,Battle,Tracker!$L$1,FALSE)+VLOOKUP('Force Power uses'!AO$2,Battle,Tracker!$AD$1,FALSE)&amp;"}"</f>
        <v>#N/A</v>
      </c>
      <c r="AP3" s="167"/>
      <c r="AQ3" s="168"/>
      <c r="AR3" s="166" t="e">
        <f>"{Use the Force +"&amp;HLOOKUP(AR$1,test,Blocks!$A$228,FALSE)+VLOOKUP('Force Power uses'!AR$2,Battle,Tracker!$L$1,FALSE)+VLOOKUP('Force Power uses'!AR$2,Battle,Tracker!$AD$1,FALSE)&amp;"}"</f>
        <v>#N/A</v>
      </c>
      <c r="AS3" s="167"/>
      <c r="AT3" s="168"/>
      <c r="AU3" s="166" t="e">
        <f>"{Use the Force +"&amp;HLOOKUP(AU$1,test,Blocks!$A$228,FALSE)+VLOOKUP('Force Power uses'!AU$2,Battle,Tracker!$L$1,FALSE)+VLOOKUP('Force Power uses'!AU$2,Battle,Tracker!$AD$1,FALSE)&amp;"}"</f>
        <v>#N/A</v>
      </c>
      <c r="AV3" s="167"/>
      <c r="AW3" s="168"/>
      <c r="AX3" s="166" t="e">
        <f>"{Use the Force +"&amp;HLOOKUP(AX$1,test,Blocks!$A$228,FALSE)+VLOOKUP('Force Power uses'!AX$2,Battle,Tracker!$L$1,FALSE)+VLOOKUP('Force Power uses'!AX$2,Battle,Tracker!$AD$1,FALSE)&amp;"}"</f>
        <v>#N/A</v>
      </c>
      <c r="AY3" s="167"/>
      <c r="AZ3" s="168"/>
      <c r="BA3" s="166" t="e">
        <f>"{Use the Force +"&amp;HLOOKUP(BA$1,test,Blocks!$A$228,FALSE)+VLOOKUP('Force Power uses'!BA$2,Battle,Tracker!$L$1,FALSE)+VLOOKUP('Force Power uses'!BA$2,Battle,Tracker!$AD$1,FALSE)&amp;"}"</f>
        <v>#N/A</v>
      </c>
      <c r="BB3" s="167"/>
      <c r="BC3" s="168"/>
      <c r="BD3" s="166" t="e">
        <f>"{Use the Force +"&amp;HLOOKUP(BD$1,test,Blocks!$A$228,FALSE)+VLOOKUP('Force Power uses'!BD$2,Battle,Tracker!$L$1,FALSE)+VLOOKUP('Force Power uses'!BD$2,Battle,Tracker!$AD$1,FALSE)&amp;"}"</f>
        <v>#N/A</v>
      </c>
      <c r="BE3" s="167"/>
      <c r="BF3" s="168"/>
      <c r="BG3" s="166" t="e">
        <f>"{Use the Force +"&amp;HLOOKUP(BG$1,test,Blocks!$A$228,FALSE)+VLOOKUP('Force Power uses'!BG$2,Battle,Tracker!$L$1,FALSE)+VLOOKUP('Force Power uses'!BG$2,Battle,Tracker!$AD$1,FALSE)&amp;"}"</f>
        <v>#N/A</v>
      </c>
      <c r="BH3" s="167"/>
      <c r="BI3" s="168"/>
      <c r="BJ3" s="166" t="e">
        <f>"{Use the Force +"&amp;HLOOKUP(BJ$1,test,Blocks!$A$228,FALSE)+VLOOKUP('Force Power uses'!BJ$2,Battle,Tracker!$L$1,FALSE)+VLOOKUP('Force Power uses'!BJ$2,Battle,Tracker!$AD$1,FALSE)&amp;"}"</f>
        <v>#N/A</v>
      </c>
      <c r="BK3" s="167"/>
      <c r="BL3" s="168"/>
      <c r="BM3" s="166" t="e">
        <f>"{Use the Force +"&amp;HLOOKUP(BM$1,test,Blocks!$A$228,FALSE)+VLOOKUP('Force Power uses'!BM$2,Battle,Tracker!$L$1,FALSE)+VLOOKUP('Force Power uses'!BM$2,Battle,Tracker!$AD$1,FALSE)&amp;"}"</f>
        <v>#N/A</v>
      </c>
      <c r="BN3" s="167"/>
      <c r="BO3" s="168"/>
      <c r="BP3" s="166" t="e">
        <f>"{Use the Force +"&amp;HLOOKUP(BP$1,test,Blocks!$A$228,FALSE)+VLOOKUP('Force Power uses'!BP$2,Battle,Tracker!$L$1,FALSE)+VLOOKUP('Force Power uses'!BP$2,Battle,Tracker!$AD$1,FALSE)&amp;"}"</f>
        <v>#N/A</v>
      </c>
      <c r="BQ3" s="167"/>
      <c r="BR3" s="168"/>
      <c r="BS3" s="166" t="e">
        <f>"{Use the Force +"&amp;HLOOKUP(BS$1,test,Blocks!$A$228,FALSE)+VLOOKUP('Force Power uses'!BS$2,Battle,Tracker!$L$1,FALSE)+VLOOKUP('Force Power uses'!BS$2,Battle,Tracker!$AD$1,FALSE)&amp;"}"</f>
        <v>#N/A</v>
      </c>
      <c r="BT3" s="167"/>
      <c r="BU3" s="168"/>
      <c r="BV3" s="166" t="e">
        <f>"{Use the Force +"&amp;HLOOKUP(BV$1,test,Blocks!$A$228,FALSE)+VLOOKUP('Force Power uses'!BV$2,Battle,Tracker!$L$1,FALSE)+VLOOKUP('Force Power uses'!BV$2,Battle,Tracker!$AD$1,FALSE)&amp;"}"</f>
        <v>#N/A</v>
      </c>
      <c r="BW3" s="167"/>
      <c r="BX3" s="168"/>
      <c r="BY3" s="166" t="e">
        <f>"{Use the Force +"&amp;HLOOKUP(BY$1,test,Blocks!$A$228,FALSE)+VLOOKUP('Force Power uses'!BY$2,Battle,Tracker!$L$1,FALSE)+VLOOKUP('Force Power uses'!BY$2,Battle,Tracker!$AD$1,FALSE)&amp;"}"</f>
        <v>#N/A</v>
      </c>
      <c r="BZ3" s="167"/>
      <c r="CA3" s="168"/>
      <c r="CB3" s="166" t="e">
        <f>"{Use the Force +"&amp;HLOOKUP(CB$1,test,Blocks!$A$228,FALSE)+VLOOKUP('Force Power uses'!CB$2,Battle,Tracker!$L$1,FALSE)+VLOOKUP('Force Power uses'!CB$2,Battle,Tracker!$AD$1,FALSE)&amp;"}"</f>
        <v>#N/A</v>
      </c>
      <c r="CC3" s="167"/>
      <c r="CD3" s="168"/>
      <c r="CE3" s="166" t="e">
        <f>"{Use the Force +"&amp;HLOOKUP(CE$1,test,Blocks!$A$228,FALSE)+VLOOKUP('Force Power uses'!CE$2,Battle,Tracker!$L$1,FALSE)+VLOOKUP('Force Power uses'!CE$2,Battle,Tracker!$AD$1,FALSE)&amp;"}"</f>
        <v>#N/A</v>
      </c>
      <c r="CF3" s="167"/>
      <c r="CG3" s="168"/>
      <c r="CH3" s="166" t="e">
        <f>"{Use the Force +"&amp;HLOOKUP(CH$1,test,Blocks!$A$228,FALSE)+VLOOKUP('Force Power uses'!CH$2,Battle,Tracker!$L$1,FALSE)+VLOOKUP('Force Power uses'!CH$2,Battle,Tracker!$AD$1,FALSE)&amp;"}"</f>
        <v>#N/A</v>
      </c>
      <c r="CI3" s="167"/>
      <c r="CJ3" s="168"/>
      <c r="CK3" s="166" t="e">
        <f>"{Use the Force +"&amp;HLOOKUP(CK$1,test,Blocks!$A$228,FALSE)+VLOOKUP('Force Power uses'!CK$2,Battle,Tracker!$L$1,FALSE)+VLOOKUP('Force Power uses'!CK$2,Battle,Tracker!$AD$1,FALSE)&amp;"}"</f>
        <v>#N/A</v>
      </c>
      <c r="CL3" s="167"/>
      <c r="CM3" s="168"/>
      <c r="CN3" s="169"/>
    </row>
    <row r="4" spans="1:92" x14ac:dyDescent="0.2">
      <c r="A4" s="75">
        <f>Blocks!A120</f>
        <v>119</v>
      </c>
      <c r="B4" s="46" t="str">
        <f t="shared" ref="B4:B25" si="0">IF(HLOOKUP(B$1,test,$A4,FALSE)&lt;&gt;0,HLOOKUP(B$1,test,$A4,FALSE)," ")</f>
        <v xml:space="preserve"> </v>
      </c>
      <c r="C4" s="22">
        <f t="shared" ref="C4" si="1">IF(B4=" ",0,IF(RIGHT(B4,1)=")",ABS(RIGHT(B4,3)),1))-D4</f>
        <v>0</v>
      </c>
      <c r="D4" s="44">
        <v>0</v>
      </c>
      <c r="E4" s="46" t="str">
        <f t="shared" ref="E4:E25" si="2">IF(HLOOKUP(E$1,test,$A4,FALSE)&lt;&gt;0,HLOOKUP(E$1,test,$A4,FALSE)," ")</f>
        <v xml:space="preserve"> </v>
      </c>
      <c r="F4" s="22">
        <f t="shared" ref="F4:F25" si="3">IF(E4=" ",0,IF(RIGHT(E4,1)=")",ABS(RIGHT(E4,3)),1))-G4</f>
        <v>0</v>
      </c>
      <c r="G4" s="44">
        <v>0</v>
      </c>
      <c r="H4" s="46" t="str">
        <f t="shared" ref="H4:H25" si="4">IF(HLOOKUP(H$1,test,$A4,FALSE)&lt;&gt;0,HLOOKUP(H$1,test,$A4,FALSE)," ")</f>
        <v xml:space="preserve"> </v>
      </c>
      <c r="I4" s="22">
        <f t="shared" ref="I4:I25" si="5">IF(H4=" ",0,IF(RIGHT(H4,1)=")",ABS(RIGHT(H4,3)),1))-J4</f>
        <v>0</v>
      </c>
      <c r="J4" s="44">
        <v>0</v>
      </c>
      <c r="K4" s="46" t="str">
        <f t="shared" ref="K4:K25" si="6">IF(HLOOKUP(K$1,test,$A4,FALSE)&lt;&gt;0,HLOOKUP(K$1,test,$A4,FALSE)," ")</f>
        <v xml:space="preserve"> </v>
      </c>
      <c r="L4" s="22">
        <f t="shared" ref="L4:L25" si="7">IF(K4=" ",0,IF(RIGHT(K4,1)=")",ABS(RIGHT(K4,3)),1))-M4</f>
        <v>0</v>
      </c>
      <c r="M4" s="44">
        <v>0</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 xml:space="preserve"> </v>
      </c>
      <c r="R4" s="22">
        <f t="shared" ref="R4:R25" si="11">IF(Q4=" ",0,IF(RIGHT(Q4,1)=")",ABS(RIGHT(Q4,3)),1))-S4</f>
        <v>0</v>
      </c>
      <c r="S4" s="44">
        <v>0</v>
      </c>
      <c r="T4" s="46" t="str">
        <f t="shared" ref="T4:T25" si="12">IF(HLOOKUP(T$1,test,$A4,FALSE)&lt;&gt;0,HLOOKUP(T$1,test,$A4,FALSE)," ")</f>
        <v xml:space="preserve"> </v>
      </c>
      <c r="U4" s="22">
        <f t="shared" ref="U4:U25" si="13">IF(T4=" ",0,IF(RIGHT(T4,1)=")",ABS(RIGHT(T4,3)),1))-V4</f>
        <v>0</v>
      </c>
      <c r="V4" s="44">
        <v>0</v>
      </c>
      <c r="W4" s="46" t="e">
        <f t="shared" ref="W4:W25" si="14">IF(HLOOKUP(W$1,test,$A4,FALSE)&lt;&gt;0,HLOOKUP(W$1,test,$A4,FALSE)," ")</f>
        <v>#N/A</v>
      </c>
      <c r="X4" s="22" t="e">
        <f t="shared" ref="X4:X25" si="15">IF(W4=" ",0,IF(RIGHT(W4,1)=")",ABS(RIGHT(W4,3)),1))-Y4</f>
        <v>#N/A</v>
      </c>
      <c r="Y4" s="44">
        <v>0</v>
      </c>
      <c r="Z4" s="46" t="e">
        <f t="shared" ref="Z4:Z25" si="16">IF(HLOOKUP(Z$1,test,$A4,FALSE)&lt;&gt;0,HLOOKUP(Z$1,test,$A4,FALSE)," ")</f>
        <v>#N/A</v>
      </c>
      <c r="AA4" s="22" t="e">
        <f t="shared" ref="AA4:AA25" si="17">IF(Z4=" ",0,IF(RIGHT(Z4,1)=")",ABS(RIGHT(Z4,3)),1))-AB4</f>
        <v>#N/A</v>
      </c>
      <c r="AB4" s="44">
        <v>0</v>
      </c>
      <c r="AC4" s="46" t="e">
        <f t="shared" ref="AC4:AC25" si="18">IF(HLOOKUP(AC$1,test,$A4,FALSE)&lt;&gt;0,HLOOKUP(AC$1,test,$A4,FALSE)," ")</f>
        <v>#N/A</v>
      </c>
      <c r="AD4" s="22" t="e">
        <f t="shared" ref="AD4:AD25" si="19">IF(AC4=" ",0,IF(RIGHT(AC4,1)=")",ABS(RIGHT(AC4,3)),1))-AE4</f>
        <v>#N/A</v>
      </c>
      <c r="AE4" s="44">
        <v>0</v>
      </c>
      <c r="AF4" s="46" t="e">
        <f t="shared" ref="AF4:AF25" si="20">IF(HLOOKUP(AF$1,test,$A4,FALSE)&lt;&gt;0,HLOOKUP(AF$1,test,$A4,FALSE)," ")</f>
        <v>#N/A</v>
      </c>
      <c r="AG4" s="22" t="e">
        <f t="shared" ref="AG4:AG25" si="21">IF(AF4=" ",0,IF(RIGHT(AF4,1)=")",ABS(RIGHT(AF4,3)),1))-AH4</f>
        <v>#N/A</v>
      </c>
      <c r="AH4" s="44">
        <v>0</v>
      </c>
      <c r="AI4" s="46" t="e">
        <f t="shared" ref="AI4:AI25" si="22">IF(HLOOKUP(AI$1,test,$A4,FALSE)&lt;&gt;0,HLOOKUP(AI$1,test,$A4,FALSE)," ")</f>
        <v>#N/A</v>
      </c>
      <c r="AJ4" s="22" t="e">
        <f t="shared" ref="AJ4:AJ25" si="23">IF(AI4=" ",0,IF(RIGHT(AI4,1)=")",ABS(RIGHT(AI4,3)),1))-AK4</f>
        <v>#N/A</v>
      </c>
      <c r="AK4" s="44">
        <v>0</v>
      </c>
      <c r="AL4" s="46" t="e">
        <f t="shared" ref="AL4:AL25" si="24">IF(HLOOKUP(AL$1,test,$A4,FALSE)&lt;&gt;0,HLOOKUP(AL$1,test,$A4,FALSE)," ")</f>
        <v>#N/A</v>
      </c>
      <c r="AM4" s="22" t="e">
        <f t="shared" ref="AM4:AM25" si="25">IF(AL4=" ",0,IF(RIGHT(AL4,1)=")",ABS(RIGHT(AL4,3)),1))-AN4</f>
        <v>#N/A</v>
      </c>
      <c r="AN4" s="44">
        <v>0</v>
      </c>
      <c r="AO4" s="46" t="e">
        <f t="shared" ref="AO4:AO25" si="26">IF(HLOOKUP(AO$1,test,$A4,FALSE)&lt;&gt;0,HLOOKUP(AO$1,test,$A4,FALSE)," ")</f>
        <v>#N/A</v>
      </c>
      <c r="AP4" s="22" t="e">
        <f t="shared" ref="AP4:AP25" si="27">IF(AO4=" ",0,IF(RIGHT(AO4,1)=")",ABS(RIGHT(AO4,3)),1))-AQ4</f>
        <v>#N/A</v>
      </c>
      <c r="AQ4" s="44">
        <v>0</v>
      </c>
      <c r="AR4" s="46" t="e">
        <f t="shared" ref="AR4:AR25" si="28">IF(HLOOKUP(AR$1,test,$A4,FALSE)&lt;&gt;0,HLOOKUP(AR$1,test,$A4,FALSE)," ")</f>
        <v>#N/A</v>
      </c>
      <c r="AS4" s="22" t="e">
        <f t="shared" ref="AS4:AS25" si="29">IF(AR4=" ",0,IF(RIGHT(AR4,1)=")",ABS(RIGHT(AR4,3)),1))-AT4</f>
        <v>#N/A</v>
      </c>
      <c r="AT4" s="44">
        <v>0</v>
      </c>
      <c r="AU4" s="46" t="e">
        <f t="shared" ref="AU4:AU25" si="30">IF(HLOOKUP(AU$1,test,$A4,FALSE)&lt;&gt;0,HLOOKUP(AU$1,test,$A4,FALSE)," ")</f>
        <v>#N/A</v>
      </c>
      <c r="AV4" s="22" t="e">
        <f t="shared" ref="AV4:AV25" si="31">IF(AU4=" ",0,IF(RIGHT(AU4,1)=")",ABS(RIGHT(AU4,3)),1))-AW4</f>
        <v>#N/A</v>
      </c>
      <c r="AW4" s="44">
        <v>0</v>
      </c>
      <c r="AX4" s="46" t="e">
        <f t="shared" ref="AX4:AX25" si="32">IF(HLOOKUP(AX$1,test,$A4,FALSE)&lt;&gt;0,HLOOKUP(AX$1,test,$A4,FALSE)," ")</f>
        <v>#N/A</v>
      </c>
      <c r="AY4" s="22" t="e">
        <f t="shared" ref="AY4:AY25" si="33">IF(AX4=" ",0,IF(RIGHT(AX4,1)=")",ABS(RIGHT(AX4,3)),1))-AZ4</f>
        <v>#N/A</v>
      </c>
      <c r="AZ4" s="44">
        <v>0</v>
      </c>
      <c r="BA4" s="46" t="e">
        <f t="shared" ref="BA4:BA25" si="34">IF(HLOOKUP(BA$1,test,$A4,FALSE)&lt;&gt;0,HLOOKUP(BA$1,test,$A4,FALSE)," ")</f>
        <v>#N/A</v>
      </c>
      <c r="BB4" s="22" t="e">
        <f t="shared" ref="BB4:BB25" si="35">IF(BA4=" ",0,IF(RIGHT(BA4,1)=")",ABS(RIGHT(BA4,3)),1))-BC4</f>
        <v>#N/A</v>
      </c>
      <c r="BC4" s="44">
        <v>0</v>
      </c>
      <c r="BD4" s="46" t="e">
        <f t="shared" ref="BD4:BD25" si="36">IF(HLOOKUP(BD$1,test,$A4,FALSE)&lt;&gt;0,HLOOKUP(BD$1,test,$A4,FALSE)," ")</f>
        <v>#N/A</v>
      </c>
      <c r="BE4" s="22" t="e">
        <f t="shared" ref="BE4:BE25" si="37">IF(BD4=" ",0,IF(RIGHT(BD4,1)=")",ABS(RIGHT(BD4,3)),1))-BF4</f>
        <v>#N/A</v>
      </c>
      <c r="BF4" s="44">
        <v>0</v>
      </c>
      <c r="BG4" s="46" t="e">
        <f t="shared" ref="BG4:BG25" si="38">IF(HLOOKUP(BG$1,test,$A4,FALSE)&lt;&gt;0,HLOOKUP(BG$1,test,$A4,FALSE)," ")</f>
        <v>#N/A</v>
      </c>
      <c r="BH4" s="22" t="e">
        <f t="shared" ref="BH4:BH25" si="39">IF(BG4=" ",0,IF(RIGHT(BG4,1)=")",ABS(RIGHT(BG4,3)),1))-BI4</f>
        <v>#N/A</v>
      </c>
      <c r="BI4" s="44">
        <v>0</v>
      </c>
      <c r="BJ4" s="46" t="e">
        <f t="shared" ref="BJ4:BJ25" si="40">IF(HLOOKUP(BJ$1,test,$A4,FALSE)&lt;&gt;0,HLOOKUP(BJ$1,test,$A4,FALSE)," ")</f>
        <v>#N/A</v>
      </c>
      <c r="BK4" s="22" t="e">
        <f t="shared" ref="BK4:BK25" si="41">IF(BJ4=" ",0,IF(RIGHT(BJ4,1)=")",ABS(RIGHT(BJ4,3)),1))-BL4</f>
        <v>#N/A</v>
      </c>
      <c r="BL4" s="44">
        <v>0</v>
      </c>
      <c r="BM4" s="46" t="e">
        <f t="shared" ref="BM4:BM25" si="42">IF(HLOOKUP(BM$1,test,$A4,FALSE)&lt;&gt;0,HLOOKUP(BM$1,test,$A4,FALSE)," ")</f>
        <v>#N/A</v>
      </c>
      <c r="BN4" s="22" t="e">
        <f t="shared" ref="BN4:BN25" si="43">IF(BM4=" ",0,IF(RIGHT(BM4,1)=")",ABS(RIGHT(BM4,3)),1))-BO4</f>
        <v>#N/A</v>
      </c>
      <c r="BO4" s="44">
        <v>0</v>
      </c>
      <c r="BP4" s="46" t="e">
        <f t="shared" ref="BP4:BP25" si="44">IF(HLOOKUP(BP$1,test,$A4,FALSE)&lt;&gt;0,HLOOKUP(BP$1,test,$A4,FALSE)," ")</f>
        <v>#N/A</v>
      </c>
      <c r="BQ4" s="22" t="e">
        <f t="shared" ref="BQ4:BQ25" si="45">IF(BP4=" ",0,IF(RIGHT(BP4,1)=")",ABS(RIGHT(BP4,3)),1))-BR4</f>
        <v>#N/A</v>
      </c>
      <c r="BR4" s="44">
        <v>0</v>
      </c>
      <c r="BS4" s="46" t="e">
        <f t="shared" ref="BS4:BS25" si="46">IF(HLOOKUP(BS$1,test,$A4,FALSE)&lt;&gt;0,HLOOKUP(BS$1,test,$A4,FALSE)," ")</f>
        <v>#N/A</v>
      </c>
      <c r="BT4" s="22" t="e">
        <f t="shared" ref="BT4:BT25" si="47">IF(BS4=" ",0,IF(RIGHT(BS4,1)=")",ABS(RIGHT(BS4,3)),1))-BU4</f>
        <v>#N/A</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 xml:space="preserve"> </v>
      </c>
      <c r="C5" s="22">
        <f t="shared" ref="C5:C25" si="60">IF(B5=" ",0,IF(RIGHT(B5,1)=")",ABS(RIGHT(B5,3)),1))-D5</f>
        <v>0</v>
      </c>
      <c r="D5" s="44">
        <v>0</v>
      </c>
      <c r="E5" s="46" t="str">
        <f t="shared" si="2"/>
        <v xml:space="preserve"> </v>
      </c>
      <c r="F5" s="22">
        <f t="shared" si="3"/>
        <v>0</v>
      </c>
      <c r="G5" s="44">
        <v>0</v>
      </c>
      <c r="H5" s="46" t="str">
        <f t="shared" si="4"/>
        <v xml:space="preserve"> </v>
      </c>
      <c r="I5" s="22">
        <f t="shared" si="5"/>
        <v>0</v>
      </c>
      <c r="J5" s="44">
        <v>0</v>
      </c>
      <c r="K5" s="46" t="str">
        <f t="shared" si="6"/>
        <v xml:space="preserve"> </v>
      </c>
      <c r="L5" s="22">
        <f t="shared" si="7"/>
        <v>0</v>
      </c>
      <c r="M5" s="44">
        <v>0</v>
      </c>
      <c r="N5" s="46" t="str">
        <f t="shared" si="8"/>
        <v xml:space="preserve"> </v>
      </c>
      <c r="O5" s="22">
        <f t="shared" si="9"/>
        <v>0</v>
      </c>
      <c r="P5" s="44">
        <v>0</v>
      </c>
      <c r="Q5" s="46" t="str">
        <f t="shared" si="10"/>
        <v xml:space="preserve"> </v>
      </c>
      <c r="R5" s="22">
        <f t="shared" si="11"/>
        <v>0</v>
      </c>
      <c r="S5" s="44">
        <v>0</v>
      </c>
      <c r="T5" s="46" t="str">
        <f t="shared" si="12"/>
        <v xml:space="preserve"> </v>
      </c>
      <c r="U5" s="22">
        <f t="shared" si="13"/>
        <v>0</v>
      </c>
      <c r="V5" s="44">
        <v>0</v>
      </c>
      <c r="W5" s="46" t="e">
        <f t="shared" si="14"/>
        <v>#N/A</v>
      </c>
      <c r="X5" s="22" t="e">
        <f t="shared" si="15"/>
        <v>#N/A</v>
      </c>
      <c r="Y5" s="44">
        <v>0</v>
      </c>
      <c r="Z5" s="46" t="e">
        <f t="shared" si="16"/>
        <v>#N/A</v>
      </c>
      <c r="AA5" s="22" t="e">
        <f t="shared" si="17"/>
        <v>#N/A</v>
      </c>
      <c r="AB5" s="44">
        <v>0</v>
      </c>
      <c r="AC5" s="46" t="e">
        <f t="shared" si="18"/>
        <v>#N/A</v>
      </c>
      <c r="AD5" s="22" t="e">
        <f t="shared" si="19"/>
        <v>#N/A</v>
      </c>
      <c r="AE5" s="44">
        <v>0</v>
      </c>
      <c r="AF5" s="46" t="e">
        <f t="shared" si="20"/>
        <v>#N/A</v>
      </c>
      <c r="AG5" s="22" t="e">
        <f t="shared" si="21"/>
        <v>#N/A</v>
      </c>
      <c r="AH5" s="44">
        <v>0</v>
      </c>
      <c r="AI5" s="46" t="e">
        <f t="shared" si="22"/>
        <v>#N/A</v>
      </c>
      <c r="AJ5" s="22" t="e">
        <f t="shared" si="23"/>
        <v>#N/A</v>
      </c>
      <c r="AK5" s="44">
        <v>0</v>
      </c>
      <c r="AL5" s="46" t="e">
        <f t="shared" si="24"/>
        <v>#N/A</v>
      </c>
      <c r="AM5" s="22" t="e">
        <f t="shared" si="25"/>
        <v>#N/A</v>
      </c>
      <c r="AN5" s="44">
        <v>0</v>
      </c>
      <c r="AO5" s="46" t="e">
        <f t="shared" si="26"/>
        <v>#N/A</v>
      </c>
      <c r="AP5" s="22" t="e">
        <f t="shared" si="27"/>
        <v>#N/A</v>
      </c>
      <c r="AQ5" s="44">
        <v>0</v>
      </c>
      <c r="AR5" s="46" t="e">
        <f t="shared" si="28"/>
        <v>#N/A</v>
      </c>
      <c r="AS5" s="22" t="e">
        <f t="shared" si="29"/>
        <v>#N/A</v>
      </c>
      <c r="AT5" s="44">
        <v>0</v>
      </c>
      <c r="AU5" s="46" t="e">
        <f t="shared" si="30"/>
        <v>#N/A</v>
      </c>
      <c r="AV5" s="22" t="e">
        <f t="shared" si="31"/>
        <v>#N/A</v>
      </c>
      <c r="AW5" s="44">
        <v>0</v>
      </c>
      <c r="AX5" s="46" t="e">
        <f t="shared" si="32"/>
        <v>#N/A</v>
      </c>
      <c r="AY5" s="22" t="e">
        <f t="shared" si="33"/>
        <v>#N/A</v>
      </c>
      <c r="AZ5" s="44">
        <v>0</v>
      </c>
      <c r="BA5" s="46" t="e">
        <f t="shared" si="34"/>
        <v>#N/A</v>
      </c>
      <c r="BB5" s="22" t="e">
        <f t="shared" si="35"/>
        <v>#N/A</v>
      </c>
      <c r="BC5" s="44">
        <v>0</v>
      </c>
      <c r="BD5" s="46" t="e">
        <f t="shared" si="36"/>
        <v>#N/A</v>
      </c>
      <c r="BE5" s="22" t="e">
        <f t="shared" si="37"/>
        <v>#N/A</v>
      </c>
      <c r="BF5" s="44">
        <v>0</v>
      </c>
      <c r="BG5" s="46" t="e">
        <f t="shared" si="38"/>
        <v>#N/A</v>
      </c>
      <c r="BH5" s="22" t="e">
        <f t="shared" si="39"/>
        <v>#N/A</v>
      </c>
      <c r="BI5" s="44">
        <v>0</v>
      </c>
      <c r="BJ5" s="46" t="e">
        <f t="shared" si="40"/>
        <v>#N/A</v>
      </c>
      <c r="BK5" s="22" t="e">
        <f t="shared" si="41"/>
        <v>#N/A</v>
      </c>
      <c r="BL5" s="44">
        <v>0</v>
      </c>
      <c r="BM5" s="46" t="e">
        <f t="shared" si="42"/>
        <v>#N/A</v>
      </c>
      <c r="BN5" s="22" t="e">
        <f t="shared" si="43"/>
        <v>#N/A</v>
      </c>
      <c r="BO5" s="44">
        <v>0</v>
      </c>
      <c r="BP5" s="46" t="e">
        <f t="shared" si="44"/>
        <v>#N/A</v>
      </c>
      <c r="BQ5" s="22" t="e">
        <f t="shared" si="45"/>
        <v>#N/A</v>
      </c>
      <c r="BR5" s="44">
        <v>0</v>
      </c>
      <c r="BS5" s="46" t="e">
        <f t="shared" si="46"/>
        <v>#N/A</v>
      </c>
      <c r="BT5" s="22" t="e">
        <f t="shared" si="47"/>
        <v>#N/A</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 xml:space="preserve"> </v>
      </c>
      <c r="C6" s="22">
        <f t="shared" si="60"/>
        <v>0</v>
      </c>
      <c r="D6" s="44">
        <v>0</v>
      </c>
      <c r="E6" s="46" t="str">
        <f t="shared" si="2"/>
        <v xml:space="preserve"> </v>
      </c>
      <c r="F6" s="22">
        <f t="shared" si="3"/>
        <v>0</v>
      </c>
      <c r="G6" s="44">
        <v>0</v>
      </c>
      <c r="H6" s="46" t="str">
        <f t="shared" si="4"/>
        <v xml:space="preserve"> </v>
      </c>
      <c r="I6" s="22">
        <f t="shared" si="5"/>
        <v>0</v>
      </c>
      <c r="J6" s="44">
        <v>0</v>
      </c>
      <c r="K6" s="46" t="str">
        <f t="shared" si="6"/>
        <v xml:space="preserve"> </v>
      </c>
      <c r="L6" s="22">
        <f t="shared" si="7"/>
        <v>0</v>
      </c>
      <c r="M6" s="44">
        <v>0</v>
      </c>
      <c r="N6" s="46" t="str">
        <f t="shared" si="8"/>
        <v xml:space="preserve"> </v>
      </c>
      <c r="O6" s="22">
        <f t="shared" si="9"/>
        <v>0</v>
      </c>
      <c r="P6" s="44">
        <v>0</v>
      </c>
      <c r="Q6" s="46" t="str">
        <f t="shared" si="10"/>
        <v xml:space="preserve"> </v>
      </c>
      <c r="R6" s="22">
        <f t="shared" si="11"/>
        <v>0</v>
      </c>
      <c r="S6" s="44">
        <v>0</v>
      </c>
      <c r="T6" s="46" t="str">
        <f t="shared" si="12"/>
        <v xml:space="preserve"> </v>
      </c>
      <c r="U6" s="22">
        <f t="shared" si="13"/>
        <v>0</v>
      </c>
      <c r="V6" s="44">
        <v>0</v>
      </c>
      <c r="W6" s="46" t="e">
        <f t="shared" si="14"/>
        <v>#N/A</v>
      </c>
      <c r="X6" s="22" t="e">
        <f t="shared" si="15"/>
        <v>#N/A</v>
      </c>
      <c r="Y6" s="44">
        <v>0</v>
      </c>
      <c r="Z6" s="46" t="e">
        <f t="shared" si="16"/>
        <v>#N/A</v>
      </c>
      <c r="AA6" s="22" t="e">
        <f t="shared" si="17"/>
        <v>#N/A</v>
      </c>
      <c r="AB6" s="44">
        <v>0</v>
      </c>
      <c r="AC6" s="46" t="e">
        <f t="shared" si="18"/>
        <v>#N/A</v>
      </c>
      <c r="AD6" s="22" t="e">
        <f t="shared" si="19"/>
        <v>#N/A</v>
      </c>
      <c r="AE6" s="44">
        <v>0</v>
      </c>
      <c r="AF6" s="46" t="e">
        <f t="shared" si="20"/>
        <v>#N/A</v>
      </c>
      <c r="AG6" s="22" t="e">
        <f t="shared" si="21"/>
        <v>#N/A</v>
      </c>
      <c r="AH6" s="44">
        <v>0</v>
      </c>
      <c r="AI6" s="46" t="e">
        <f t="shared" si="22"/>
        <v>#N/A</v>
      </c>
      <c r="AJ6" s="22" t="e">
        <f t="shared" si="23"/>
        <v>#N/A</v>
      </c>
      <c r="AK6" s="44">
        <v>0</v>
      </c>
      <c r="AL6" s="46" t="e">
        <f t="shared" si="24"/>
        <v>#N/A</v>
      </c>
      <c r="AM6" s="22" t="e">
        <f t="shared" si="25"/>
        <v>#N/A</v>
      </c>
      <c r="AN6" s="44">
        <v>0</v>
      </c>
      <c r="AO6" s="46" t="e">
        <f t="shared" si="26"/>
        <v>#N/A</v>
      </c>
      <c r="AP6" s="22" t="e">
        <f t="shared" si="27"/>
        <v>#N/A</v>
      </c>
      <c r="AQ6" s="44">
        <v>0</v>
      </c>
      <c r="AR6" s="46" t="e">
        <f t="shared" si="28"/>
        <v>#N/A</v>
      </c>
      <c r="AS6" s="22" t="e">
        <f t="shared" si="29"/>
        <v>#N/A</v>
      </c>
      <c r="AT6" s="44">
        <v>0</v>
      </c>
      <c r="AU6" s="46" t="e">
        <f t="shared" si="30"/>
        <v>#N/A</v>
      </c>
      <c r="AV6" s="22" t="e">
        <f t="shared" si="31"/>
        <v>#N/A</v>
      </c>
      <c r="AW6" s="44">
        <v>0</v>
      </c>
      <c r="AX6" s="46" t="e">
        <f t="shared" si="32"/>
        <v>#N/A</v>
      </c>
      <c r="AY6" s="22" t="e">
        <f t="shared" si="33"/>
        <v>#N/A</v>
      </c>
      <c r="AZ6" s="44">
        <v>0</v>
      </c>
      <c r="BA6" s="46" t="e">
        <f t="shared" si="34"/>
        <v>#N/A</v>
      </c>
      <c r="BB6" s="22" t="e">
        <f t="shared" si="35"/>
        <v>#N/A</v>
      </c>
      <c r="BC6" s="44">
        <v>0</v>
      </c>
      <c r="BD6" s="46" t="e">
        <f t="shared" si="36"/>
        <v>#N/A</v>
      </c>
      <c r="BE6" s="22" t="e">
        <f t="shared" si="37"/>
        <v>#N/A</v>
      </c>
      <c r="BF6" s="44">
        <v>0</v>
      </c>
      <c r="BG6" s="46" t="e">
        <f t="shared" si="38"/>
        <v>#N/A</v>
      </c>
      <c r="BH6" s="22" t="e">
        <f t="shared" si="39"/>
        <v>#N/A</v>
      </c>
      <c r="BI6" s="44">
        <v>0</v>
      </c>
      <c r="BJ6" s="46" t="e">
        <f t="shared" si="40"/>
        <v>#N/A</v>
      </c>
      <c r="BK6" s="22" t="e">
        <f t="shared" si="41"/>
        <v>#N/A</v>
      </c>
      <c r="BL6" s="44">
        <v>0</v>
      </c>
      <c r="BM6" s="46" t="e">
        <f t="shared" si="42"/>
        <v>#N/A</v>
      </c>
      <c r="BN6" s="22" t="e">
        <f t="shared" si="43"/>
        <v>#N/A</v>
      </c>
      <c r="BO6" s="44">
        <v>0</v>
      </c>
      <c r="BP6" s="46" t="e">
        <f t="shared" si="44"/>
        <v>#N/A</v>
      </c>
      <c r="BQ6" s="22" t="e">
        <f t="shared" si="45"/>
        <v>#N/A</v>
      </c>
      <c r="BR6" s="44">
        <v>0</v>
      </c>
      <c r="BS6" s="46" t="e">
        <f t="shared" si="46"/>
        <v>#N/A</v>
      </c>
      <c r="BT6" s="22" t="e">
        <f t="shared" si="47"/>
        <v>#N/A</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 xml:space="preserve"> </v>
      </c>
      <c r="C7" s="22">
        <f t="shared" si="60"/>
        <v>0</v>
      </c>
      <c r="D7" s="44">
        <v>0</v>
      </c>
      <c r="E7" s="46" t="str">
        <f t="shared" si="2"/>
        <v xml:space="preserve"> </v>
      </c>
      <c r="F7" s="22">
        <f t="shared" si="3"/>
        <v>0</v>
      </c>
      <c r="G7" s="44">
        <v>0</v>
      </c>
      <c r="H7" s="46" t="str">
        <f t="shared" si="4"/>
        <v xml:space="preserve"> </v>
      </c>
      <c r="I7" s="22">
        <f t="shared" si="5"/>
        <v>0</v>
      </c>
      <c r="J7" s="44">
        <v>0</v>
      </c>
      <c r="K7" s="46" t="str">
        <f t="shared" si="6"/>
        <v xml:space="preserve"> </v>
      </c>
      <c r="L7" s="22">
        <f t="shared" si="7"/>
        <v>0</v>
      </c>
      <c r="M7" s="44">
        <v>0</v>
      </c>
      <c r="N7" s="46" t="str">
        <f t="shared" si="8"/>
        <v xml:space="preserve"> </v>
      </c>
      <c r="O7" s="22">
        <f t="shared" si="9"/>
        <v>0</v>
      </c>
      <c r="P7" s="44">
        <v>0</v>
      </c>
      <c r="Q7" s="46" t="str">
        <f t="shared" si="10"/>
        <v xml:space="preserve"> </v>
      </c>
      <c r="R7" s="22">
        <f t="shared" si="11"/>
        <v>0</v>
      </c>
      <c r="S7" s="44">
        <v>0</v>
      </c>
      <c r="T7" s="46" t="str">
        <f t="shared" si="12"/>
        <v xml:space="preserve"> </v>
      </c>
      <c r="U7" s="22">
        <f t="shared" si="13"/>
        <v>0</v>
      </c>
      <c r="V7" s="44">
        <v>0</v>
      </c>
      <c r="W7" s="46" t="e">
        <f t="shared" si="14"/>
        <v>#N/A</v>
      </c>
      <c r="X7" s="22" t="e">
        <f t="shared" si="15"/>
        <v>#N/A</v>
      </c>
      <c r="Y7" s="44">
        <v>0</v>
      </c>
      <c r="Z7" s="46" t="e">
        <f t="shared" si="16"/>
        <v>#N/A</v>
      </c>
      <c r="AA7" s="22" t="e">
        <f t="shared" si="17"/>
        <v>#N/A</v>
      </c>
      <c r="AB7" s="44">
        <v>0</v>
      </c>
      <c r="AC7" s="46" t="e">
        <f t="shared" si="18"/>
        <v>#N/A</v>
      </c>
      <c r="AD7" s="22" t="e">
        <f t="shared" si="19"/>
        <v>#N/A</v>
      </c>
      <c r="AE7" s="44">
        <v>0</v>
      </c>
      <c r="AF7" s="46" t="e">
        <f t="shared" si="20"/>
        <v>#N/A</v>
      </c>
      <c r="AG7" s="22" t="e">
        <f t="shared" si="21"/>
        <v>#N/A</v>
      </c>
      <c r="AH7" s="44">
        <v>0</v>
      </c>
      <c r="AI7" s="46" t="e">
        <f t="shared" si="22"/>
        <v>#N/A</v>
      </c>
      <c r="AJ7" s="22" t="e">
        <f t="shared" si="23"/>
        <v>#N/A</v>
      </c>
      <c r="AK7" s="44">
        <v>0</v>
      </c>
      <c r="AL7" s="46" t="e">
        <f t="shared" si="24"/>
        <v>#N/A</v>
      </c>
      <c r="AM7" s="22" t="e">
        <f t="shared" si="25"/>
        <v>#N/A</v>
      </c>
      <c r="AN7" s="44">
        <v>0</v>
      </c>
      <c r="AO7" s="46" t="e">
        <f t="shared" si="26"/>
        <v>#N/A</v>
      </c>
      <c r="AP7" s="22" t="e">
        <f t="shared" si="27"/>
        <v>#N/A</v>
      </c>
      <c r="AQ7" s="44">
        <v>0</v>
      </c>
      <c r="AR7" s="46" t="e">
        <f t="shared" si="28"/>
        <v>#N/A</v>
      </c>
      <c r="AS7" s="22" t="e">
        <f t="shared" si="29"/>
        <v>#N/A</v>
      </c>
      <c r="AT7" s="44">
        <v>0</v>
      </c>
      <c r="AU7" s="46" t="e">
        <f t="shared" si="30"/>
        <v>#N/A</v>
      </c>
      <c r="AV7" s="22" t="e">
        <f t="shared" si="31"/>
        <v>#N/A</v>
      </c>
      <c r="AW7" s="44">
        <v>0</v>
      </c>
      <c r="AX7" s="46" t="e">
        <f t="shared" si="32"/>
        <v>#N/A</v>
      </c>
      <c r="AY7" s="22" t="e">
        <f t="shared" si="33"/>
        <v>#N/A</v>
      </c>
      <c r="AZ7" s="44">
        <v>0</v>
      </c>
      <c r="BA7" s="46" t="e">
        <f t="shared" si="34"/>
        <v>#N/A</v>
      </c>
      <c r="BB7" s="22" t="e">
        <f t="shared" si="35"/>
        <v>#N/A</v>
      </c>
      <c r="BC7" s="44">
        <v>0</v>
      </c>
      <c r="BD7" s="46" t="e">
        <f t="shared" si="36"/>
        <v>#N/A</v>
      </c>
      <c r="BE7" s="22" t="e">
        <f t="shared" si="37"/>
        <v>#N/A</v>
      </c>
      <c r="BF7" s="44">
        <v>0</v>
      </c>
      <c r="BG7" s="46" t="e">
        <f t="shared" si="38"/>
        <v>#N/A</v>
      </c>
      <c r="BH7" s="22" t="e">
        <f t="shared" si="39"/>
        <v>#N/A</v>
      </c>
      <c r="BI7" s="44">
        <v>0</v>
      </c>
      <c r="BJ7" s="46" t="e">
        <f t="shared" si="40"/>
        <v>#N/A</v>
      </c>
      <c r="BK7" s="22" t="e">
        <f t="shared" si="41"/>
        <v>#N/A</v>
      </c>
      <c r="BL7" s="44">
        <v>0</v>
      </c>
      <c r="BM7" s="46" t="e">
        <f t="shared" si="42"/>
        <v>#N/A</v>
      </c>
      <c r="BN7" s="22" t="e">
        <f t="shared" si="43"/>
        <v>#N/A</v>
      </c>
      <c r="BO7" s="44">
        <v>0</v>
      </c>
      <c r="BP7" s="46" t="e">
        <f t="shared" si="44"/>
        <v>#N/A</v>
      </c>
      <c r="BQ7" s="22" t="e">
        <f t="shared" si="45"/>
        <v>#N/A</v>
      </c>
      <c r="BR7" s="44">
        <v>0</v>
      </c>
      <c r="BS7" s="46" t="e">
        <f t="shared" si="46"/>
        <v>#N/A</v>
      </c>
      <c r="BT7" s="22" t="e">
        <f t="shared" si="47"/>
        <v>#N/A</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str">
        <f t="shared" si="2"/>
        <v xml:space="preserve"> </v>
      </c>
      <c r="F8" s="22">
        <f t="shared" si="3"/>
        <v>0</v>
      </c>
      <c r="G8" s="44">
        <v>0</v>
      </c>
      <c r="H8" s="46" t="str">
        <f t="shared" si="4"/>
        <v xml:space="preserve"> </v>
      </c>
      <c r="I8" s="22">
        <f t="shared" si="5"/>
        <v>0</v>
      </c>
      <c r="J8" s="44">
        <v>0</v>
      </c>
      <c r="K8" s="46" t="str">
        <f t="shared" si="6"/>
        <v xml:space="preserve"> </v>
      </c>
      <c r="L8" s="22">
        <f t="shared" si="7"/>
        <v>0</v>
      </c>
      <c r="M8" s="44">
        <v>0</v>
      </c>
      <c r="N8" s="46" t="str">
        <f t="shared" si="8"/>
        <v xml:space="preserve"> </v>
      </c>
      <c r="O8" s="22">
        <f t="shared" si="9"/>
        <v>0</v>
      </c>
      <c r="P8" s="44">
        <v>0</v>
      </c>
      <c r="Q8" s="46" t="str">
        <f t="shared" si="10"/>
        <v xml:space="preserve"> </v>
      </c>
      <c r="R8" s="22">
        <f t="shared" si="11"/>
        <v>0</v>
      </c>
      <c r="S8" s="44">
        <v>0</v>
      </c>
      <c r="T8" s="46" t="str">
        <f t="shared" si="12"/>
        <v xml:space="preserve"> </v>
      </c>
      <c r="U8" s="22">
        <f t="shared" si="13"/>
        <v>0</v>
      </c>
      <c r="V8" s="44">
        <v>0</v>
      </c>
      <c r="W8" s="46" t="e">
        <f t="shared" si="14"/>
        <v>#N/A</v>
      </c>
      <c r="X8" s="22" t="e">
        <f t="shared" si="15"/>
        <v>#N/A</v>
      </c>
      <c r="Y8" s="44">
        <v>0</v>
      </c>
      <c r="Z8" s="46" t="e">
        <f t="shared" si="16"/>
        <v>#N/A</v>
      </c>
      <c r="AA8" s="22" t="e">
        <f t="shared" si="17"/>
        <v>#N/A</v>
      </c>
      <c r="AB8" s="44">
        <v>0</v>
      </c>
      <c r="AC8" s="46" t="e">
        <f t="shared" si="18"/>
        <v>#N/A</v>
      </c>
      <c r="AD8" s="22" t="e">
        <f t="shared" si="19"/>
        <v>#N/A</v>
      </c>
      <c r="AE8" s="44">
        <v>0</v>
      </c>
      <c r="AF8" s="46" t="e">
        <f t="shared" si="20"/>
        <v>#N/A</v>
      </c>
      <c r="AG8" s="22" t="e">
        <f t="shared" si="21"/>
        <v>#N/A</v>
      </c>
      <c r="AH8" s="44">
        <v>0</v>
      </c>
      <c r="AI8" s="46" t="e">
        <f t="shared" si="22"/>
        <v>#N/A</v>
      </c>
      <c r="AJ8" s="22" t="e">
        <f t="shared" si="23"/>
        <v>#N/A</v>
      </c>
      <c r="AK8" s="44">
        <v>0</v>
      </c>
      <c r="AL8" s="46" t="e">
        <f t="shared" si="24"/>
        <v>#N/A</v>
      </c>
      <c r="AM8" s="22" t="e">
        <f t="shared" si="25"/>
        <v>#N/A</v>
      </c>
      <c r="AN8" s="44">
        <v>0</v>
      </c>
      <c r="AO8" s="46" t="e">
        <f t="shared" si="26"/>
        <v>#N/A</v>
      </c>
      <c r="AP8" s="22" t="e">
        <f t="shared" si="27"/>
        <v>#N/A</v>
      </c>
      <c r="AQ8" s="44">
        <v>0</v>
      </c>
      <c r="AR8" s="46" t="e">
        <f t="shared" si="28"/>
        <v>#N/A</v>
      </c>
      <c r="AS8" s="22" t="e">
        <f t="shared" si="29"/>
        <v>#N/A</v>
      </c>
      <c r="AT8" s="44">
        <v>0</v>
      </c>
      <c r="AU8" s="46" t="e">
        <f t="shared" si="30"/>
        <v>#N/A</v>
      </c>
      <c r="AV8" s="22" t="e">
        <f t="shared" si="31"/>
        <v>#N/A</v>
      </c>
      <c r="AW8" s="44">
        <v>0</v>
      </c>
      <c r="AX8" s="46" t="e">
        <f t="shared" si="32"/>
        <v>#N/A</v>
      </c>
      <c r="AY8" s="22" t="e">
        <f t="shared" si="33"/>
        <v>#N/A</v>
      </c>
      <c r="AZ8" s="44">
        <v>0</v>
      </c>
      <c r="BA8" s="46" t="e">
        <f t="shared" si="34"/>
        <v>#N/A</v>
      </c>
      <c r="BB8" s="22" t="e">
        <f t="shared" si="35"/>
        <v>#N/A</v>
      </c>
      <c r="BC8" s="44">
        <v>0</v>
      </c>
      <c r="BD8" s="46" t="e">
        <f t="shared" si="36"/>
        <v>#N/A</v>
      </c>
      <c r="BE8" s="22" t="e">
        <f t="shared" si="37"/>
        <v>#N/A</v>
      </c>
      <c r="BF8" s="44">
        <v>0</v>
      </c>
      <c r="BG8" s="46" t="e">
        <f t="shared" si="38"/>
        <v>#N/A</v>
      </c>
      <c r="BH8" s="22" t="e">
        <f t="shared" si="39"/>
        <v>#N/A</v>
      </c>
      <c r="BI8" s="44">
        <v>0</v>
      </c>
      <c r="BJ8" s="46" t="e">
        <f t="shared" si="40"/>
        <v>#N/A</v>
      </c>
      <c r="BK8" s="22" t="e">
        <f t="shared" si="41"/>
        <v>#N/A</v>
      </c>
      <c r="BL8" s="44">
        <v>0</v>
      </c>
      <c r="BM8" s="46" t="e">
        <f t="shared" si="42"/>
        <v>#N/A</v>
      </c>
      <c r="BN8" s="22" t="e">
        <f t="shared" si="43"/>
        <v>#N/A</v>
      </c>
      <c r="BO8" s="44">
        <v>0</v>
      </c>
      <c r="BP8" s="46" t="e">
        <f t="shared" si="44"/>
        <v>#N/A</v>
      </c>
      <c r="BQ8" s="22" t="e">
        <f t="shared" si="45"/>
        <v>#N/A</v>
      </c>
      <c r="BR8" s="44">
        <v>0</v>
      </c>
      <c r="BS8" s="46" t="e">
        <f t="shared" si="46"/>
        <v>#N/A</v>
      </c>
      <c r="BT8" s="22" t="e">
        <f t="shared" si="47"/>
        <v>#N/A</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str">
        <f t="shared" si="2"/>
        <v xml:space="preserve"> </v>
      </c>
      <c r="F9" s="22">
        <f t="shared" si="3"/>
        <v>0</v>
      </c>
      <c r="G9" s="44">
        <v>0</v>
      </c>
      <c r="H9" s="46" t="str">
        <f t="shared" si="4"/>
        <v xml:space="preserve"> </v>
      </c>
      <c r="I9" s="22">
        <f t="shared" si="5"/>
        <v>0</v>
      </c>
      <c r="J9" s="44">
        <v>0</v>
      </c>
      <c r="K9" s="46" t="str">
        <f t="shared" si="6"/>
        <v xml:space="preserve"> </v>
      </c>
      <c r="L9" s="22">
        <f t="shared" si="7"/>
        <v>0</v>
      </c>
      <c r="M9" s="44">
        <v>0</v>
      </c>
      <c r="N9" s="46" t="str">
        <f t="shared" si="8"/>
        <v xml:space="preserve"> </v>
      </c>
      <c r="O9" s="22">
        <f t="shared" si="9"/>
        <v>0</v>
      </c>
      <c r="P9" s="44">
        <v>0</v>
      </c>
      <c r="Q9" s="46" t="str">
        <f t="shared" si="10"/>
        <v xml:space="preserve"> </v>
      </c>
      <c r="R9" s="22">
        <f t="shared" si="11"/>
        <v>0</v>
      </c>
      <c r="S9" s="44">
        <v>0</v>
      </c>
      <c r="T9" s="46" t="str">
        <f t="shared" si="12"/>
        <v xml:space="preserve"> </v>
      </c>
      <c r="U9" s="22">
        <f t="shared" si="13"/>
        <v>0</v>
      </c>
      <c r="V9" s="44">
        <v>0</v>
      </c>
      <c r="W9" s="46" t="e">
        <f t="shared" si="14"/>
        <v>#N/A</v>
      </c>
      <c r="X9" s="22" t="e">
        <f t="shared" si="15"/>
        <v>#N/A</v>
      </c>
      <c r="Y9" s="44">
        <v>0</v>
      </c>
      <c r="Z9" s="46" t="e">
        <f t="shared" si="16"/>
        <v>#N/A</v>
      </c>
      <c r="AA9" s="22" t="e">
        <f t="shared" si="17"/>
        <v>#N/A</v>
      </c>
      <c r="AB9" s="44">
        <v>0</v>
      </c>
      <c r="AC9" s="46" t="e">
        <f t="shared" si="18"/>
        <v>#N/A</v>
      </c>
      <c r="AD9" s="22" t="e">
        <f t="shared" si="19"/>
        <v>#N/A</v>
      </c>
      <c r="AE9" s="44">
        <v>0</v>
      </c>
      <c r="AF9" s="46" t="e">
        <f t="shared" si="20"/>
        <v>#N/A</v>
      </c>
      <c r="AG9" s="22" t="e">
        <f t="shared" si="21"/>
        <v>#N/A</v>
      </c>
      <c r="AH9" s="44">
        <v>0</v>
      </c>
      <c r="AI9" s="46" t="e">
        <f t="shared" si="22"/>
        <v>#N/A</v>
      </c>
      <c r="AJ9" s="22" t="e">
        <f t="shared" si="23"/>
        <v>#N/A</v>
      </c>
      <c r="AK9" s="44">
        <v>0</v>
      </c>
      <c r="AL9" s="46" t="e">
        <f t="shared" si="24"/>
        <v>#N/A</v>
      </c>
      <c r="AM9" s="22" t="e">
        <f t="shared" si="25"/>
        <v>#N/A</v>
      </c>
      <c r="AN9" s="44">
        <v>0</v>
      </c>
      <c r="AO9" s="46" t="e">
        <f t="shared" si="26"/>
        <v>#N/A</v>
      </c>
      <c r="AP9" s="22" t="e">
        <f t="shared" si="27"/>
        <v>#N/A</v>
      </c>
      <c r="AQ9" s="44">
        <v>0</v>
      </c>
      <c r="AR9" s="46" t="e">
        <f t="shared" si="28"/>
        <v>#N/A</v>
      </c>
      <c r="AS9" s="22" t="e">
        <f t="shared" si="29"/>
        <v>#N/A</v>
      </c>
      <c r="AT9" s="44">
        <v>0</v>
      </c>
      <c r="AU9" s="46" t="e">
        <f t="shared" si="30"/>
        <v>#N/A</v>
      </c>
      <c r="AV9" s="22" t="e">
        <f t="shared" si="31"/>
        <v>#N/A</v>
      </c>
      <c r="AW9" s="44">
        <v>0</v>
      </c>
      <c r="AX9" s="46" t="e">
        <f t="shared" si="32"/>
        <v>#N/A</v>
      </c>
      <c r="AY9" s="22" t="e">
        <f t="shared" si="33"/>
        <v>#N/A</v>
      </c>
      <c r="AZ9" s="44">
        <v>0</v>
      </c>
      <c r="BA9" s="46" t="e">
        <f t="shared" si="34"/>
        <v>#N/A</v>
      </c>
      <c r="BB9" s="22" t="e">
        <f t="shared" si="35"/>
        <v>#N/A</v>
      </c>
      <c r="BC9" s="44">
        <v>0</v>
      </c>
      <c r="BD9" s="46" t="e">
        <f t="shared" si="36"/>
        <v>#N/A</v>
      </c>
      <c r="BE9" s="22" t="e">
        <f t="shared" si="37"/>
        <v>#N/A</v>
      </c>
      <c r="BF9" s="44">
        <v>0</v>
      </c>
      <c r="BG9" s="46" t="e">
        <f t="shared" si="38"/>
        <v>#N/A</v>
      </c>
      <c r="BH9" s="22" t="e">
        <f t="shared" si="39"/>
        <v>#N/A</v>
      </c>
      <c r="BI9" s="44">
        <v>0</v>
      </c>
      <c r="BJ9" s="46" t="e">
        <f t="shared" si="40"/>
        <v>#N/A</v>
      </c>
      <c r="BK9" s="22" t="e">
        <f t="shared" si="41"/>
        <v>#N/A</v>
      </c>
      <c r="BL9" s="44">
        <v>0</v>
      </c>
      <c r="BM9" s="46" t="e">
        <f t="shared" si="42"/>
        <v>#N/A</v>
      </c>
      <c r="BN9" s="22" t="e">
        <f t="shared" si="43"/>
        <v>#N/A</v>
      </c>
      <c r="BO9" s="44">
        <v>0</v>
      </c>
      <c r="BP9" s="46" t="e">
        <f t="shared" si="44"/>
        <v>#N/A</v>
      </c>
      <c r="BQ9" s="22" t="e">
        <f t="shared" si="45"/>
        <v>#N/A</v>
      </c>
      <c r="BR9" s="44">
        <v>0</v>
      </c>
      <c r="BS9" s="46" t="e">
        <f t="shared" si="46"/>
        <v>#N/A</v>
      </c>
      <c r="BT9" s="22" t="e">
        <f t="shared" si="47"/>
        <v>#N/A</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str">
        <f t="shared" si="2"/>
        <v xml:space="preserve"> </v>
      </c>
      <c r="F10" s="22">
        <f t="shared" si="3"/>
        <v>0</v>
      </c>
      <c r="G10" s="44">
        <v>0</v>
      </c>
      <c r="H10" s="46" t="str">
        <f t="shared" si="4"/>
        <v xml:space="preserve"> </v>
      </c>
      <c r="I10" s="22">
        <f t="shared" si="5"/>
        <v>0</v>
      </c>
      <c r="J10" s="44">
        <v>0</v>
      </c>
      <c r="K10" s="46" t="str">
        <f t="shared" si="6"/>
        <v xml:space="preserve"> </v>
      </c>
      <c r="L10" s="22">
        <f t="shared" si="7"/>
        <v>0</v>
      </c>
      <c r="M10" s="44">
        <v>0</v>
      </c>
      <c r="N10" s="46" t="str">
        <f t="shared" si="8"/>
        <v xml:space="preserve"> </v>
      </c>
      <c r="O10" s="22">
        <f t="shared" si="9"/>
        <v>0</v>
      </c>
      <c r="P10" s="44">
        <v>0</v>
      </c>
      <c r="Q10" s="46" t="str">
        <f t="shared" si="10"/>
        <v xml:space="preserve"> </v>
      </c>
      <c r="R10" s="22">
        <f t="shared" si="11"/>
        <v>0</v>
      </c>
      <c r="S10" s="44">
        <v>0</v>
      </c>
      <c r="T10" s="46" t="str">
        <f t="shared" si="12"/>
        <v xml:space="preserve"> </v>
      </c>
      <c r="U10" s="22">
        <f t="shared" si="13"/>
        <v>0</v>
      </c>
      <c r="V10" s="44">
        <v>0</v>
      </c>
      <c r="W10" s="46" t="e">
        <f t="shared" si="14"/>
        <v>#N/A</v>
      </c>
      <c r="X10" s="22" t="e">
        <f t="shared" si="15"/>
        <v>#N/A</v>
      </c>
      <c r="Y10" s="44">
        <v>0</v>
      </c>
      <c r="Z10" s="46" t="e">
        <f t="shared" si="16"/>
        <v>#N/A</v>
      </c>
      <c r="AA10" s="22" t="e">
        <f t="shared" si="17"/>
        <v>#N/A</v>
      </c>
      <c r="AB10" s="44">
        <v>0</v>
      </c>
      <c r="AC10" s="46" t="e">
        <f t="shared" si="18"/>
        <v>#N/A</v>
      </c>
      <c r="AD10" s="22" t="e">
        <f t="shared" si="19"/>
        <v>#N/A</v>
      </c>
      <c r="AE10" s="44">
        <v>0</v>
      </c>
      <c r="AF10" s="46" t="e">
        <f t="shared" si="20"/>
        <v>#N/A</v>
      </c>
      <c r="AG10" s="22" t="e">
        <f t="shared" si="21"/>
        <v>#N/A</v>
      </c>
      <c r="AH10" s="44">
        <v>0</v>
      </c>
      <c r="AI10" s="46" t="e">
        <f t="shared" si="22"/>
        <v>#N/A</v>
      </c>
      <c r="AJ10" s="22" t="e">
        <f t="shared" si="23"/>
        <v>#N/A</v>
      </c>
      <c r="AK10" s="44">
        <v>0</v>
      </c>
      <c r="AL10" s="46" t="e">
        <f t="shared" si="24"/>
        <v>#N/A</v>
      </c>
      <c r="AM10" s="22" t="e">
        <f t="shared" si="25"/>
        <v>#N/A</v>
      </c>
      <c r="AN10" s="44">
        <v>0</v>
      </c>
      <c r="AO10" s="46" t="e">
        <f t="shared" si="26"/>
        <v>#N/A</v>
      </c>
      <c r="AP10" s="22" t="e">
        <f t="shared" si="27"/>
        <v>#N/A</v>
      </c>
      <c r="AQ10" s="44">
        <v>0</v>
      </c>
      <c r="AR10" s="46" t="e">
        <f t="shared" si="28"/>
        <v>#N/A</v>
      </c>
      <c r="AS10" s="22" t="e">
        <f t="shared" si="29"/>
        <v>#N/A</v>
      </c>
      <c r="AT10" s="44">
        <v>0</v>
      </c>
      <c r="AU10" s="46" t="e">
        <f t="shared" si="30"/>
        <v>#N/A</v>
      </c>
      <c r="AV10" s="22" t="e">
        <f t="shared" si="31"/>
        <v>#N/A</v>
      </c>
      <c r="AW10" s="44">
        <v>0</v>
      </c>
      <c r="AX10" s="46" t="e">
        <f t="shared" si="32"/>
        <v>#N/A</v>
      </c>
      <c r="AY10" s="22" t="e">
        <f t="shared" si="33"/>
        <v>#N/A</v>
      </c>
      <c r="AZ10" s="44">
        <v>0</v>
      </c>
      <c r="BA10" s="46" t="e">
        <f t="shared" si="34"/>
        <v>#N/A</v>
      </c>
      <c r="BB10" s="22" t="e">
        <f t="shared" si="35"/>
        <v>#N/A</v>
      </c>
      <c r="BC10" s="44">
        <v>0</v>
      </c>
      <c r="BD10" s="46" t="e">
        <f t="shared" si="36"/>
        <v>#N/A</v>
      </c>
      <c r="BE10" s="22" t="e">
        <f t="shared" si="37"/>
        <v>#N/A</v>
      </c>
      <c r="BF10" s="44">
        <v>0</v>
      </c>
      <c r="BG10" s="46" t="e">
        <f t="shared" si="38"/>
        <v>#N/A</v>
      </c>
      <c r="BH10" s="22" t="e">
        <f t="shared" si="39"/>
        <v>#N/A</v>
      </c>
      <c r="BI10" s="44">
        <v>0</v>
      </c>
      <c r="BJ10" s="46" t="e">
        <f t="shared" si="40"/>
        <v>#N/A</v>
      </c>
      <c r="BK10" s="22" t="e">
        <f t="shared" si="41"/>
        <v>#N/A</v>
      </c>
      <c r="BL10" s="44">
        <v>0</v>
      </c>
      <c r="BM10" s="46" t="e">
        <f t="shared" si="42"/>
        <v>#N/A</v>
      </c>
      <c r="BN10" s="22" t="e">
        <f t="shared" si="43"/>
        <v>#N/A</v>
      </c>
      <c r="BO10" s="44">
        <v>0</v>
      </c>
      <c r="BP10" s="46" t="e">
        <f t="shared" si="44"/>
        <v>#N/A</v>
      </c>
      <c r="BQ10" s="22" t="e">
        <f t="shared" si="45"/>
        <v>#N/A</v>
      </c>
      <c r="BR10" s="44">
        <v>0</v>
      </c>
      <c r="BS10" s="46" t="e">
        <f t="shared" si="46"/>
        <v>#N/A</v>
      </c>
      <c r="BT10" s="22" t="e">
        <f t="shared" si="47"/>
        <v>#N/A</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str">
        <f t="shared" si="2"/>
        <v xml:space="preserve"> </v>
      </c>
      <c r="F11" s="22">
        <f t="shared" si="3"/>
        <v>0</v>
      </c>
      <c r="G11" s="44">
        <v>0</v>
      </c>
      <c r="H11" s="46" t="str">
        <f t="shared" si="4"/>
        <v xml:space="preserve"> </v>
      </c>
      <c r="I11" s="22">
        <f t="shared" si="5"/>
        <v>0</v>
      </c>
      <c r="J11" s="44">
        <v>0</v>
      </c>
      <c r="K11" s="46" t="str">
        <f t="shared" si="6"/>
        <v xml:space="preserve"> </v>
      </c>
      <c r="L11" s="22">
        <f t="shared" si="7"/>
        <v>0</v>
      </c>
      <c r="M11" s="44">
        <v>0</v>
      </c>
      <c r="N11" s="46" t="str">
        <f t="shared" si="8"/>
        <v xml:space="preserve"> </v>
      </c>
      <c r="O11" s="22">
        <f t="shared" si="9"/>
        <v>0</v>
      </c>
      <c r="P11" s="44">
        <v>0</v>
      </c>
      <c r="Q11" s="46" t="str">
        <f t="shared" si="10"/>
        <v xml:space="preserve"> </v>
      </c>
      <c r="R11" s="22">
        <f t="shared" si="11"/>
        <v>0</v>
      </c>
      <c r="S11" s="44">
        <v>0</v>
      </c>
      <c r="T11" s="46" t="str">
        <f t="shared" si="12"/>
        <v xml:space="preserve"> </v>
      </c>
      <c r="U11" s="22">
        <f t="shared" si="13"/>
        <v>0</v>
      </c>
      <c r="V11" s="44">
        <v>0</v>
      </c>
      <c r="W11" s="46" t="e">
        <f t="shared" si="14"/>
        <v>#N/A</v>
      </c>
      <c r="X11" s="22" t="e">
        <f t="shared" si="15"/>
        <v>#N/A</v>
      </c>
      <c r="Y11" s="44">
        <v>0</v>
      </c>
      <c r="Z11" s="46" t="e">
        <f t="shared" si="16"/>
        <v>#N/A</v>
      </c>
      <c r="AA11" s="22" t="e">
        <f t="shared" si="17"/>
        <v>#N/A</v>
      </c>
      <c r="AB11" s="44">
        <v>0</v>
      </c>
      <c r="AC11" s="46" t="e">
        <f t="shared" si="18"/>
        <v>#N/A</v>
      </c>
      <c r="AD11" s="22" t="e">
        <f t="shared" si="19"/>
        <v>#N/A</v>
      </c>
      <c r="AE11" s="44">
        <v>0</v>
      </c>
      <c r="AF11" s="46" t="e">
        <f t="shared" si="20"/>
        <v>#N/A</v>
      </c>
      <c r="AG11" s="22" t="e">
        <f t="shared" si="21"/>
        <v>#N/A</v>
      </c>
      <c r="AH11" s="44">
        <v>0</v>
      </c>
      <c r="AI11" s="46" t="e">
        <f t="shared" si="22"/>
        <v>#N/A</v>
      </c>
      <c r="AJ11" s="22" t="e">
        <f t="shared" si="23"/>
        <v>#N/A</v>
      </c>
      <c r="AK11" s="44">
        <v>0</v>
      </c>
      <c r="AL11" s="46" t="e">
        <f t="shared" si="24"/>
        <v>#N/A</v>
      </c>
      <c r="AM11" s="22" t="e">
        <f t="shared" si="25"/>
        <v>#N/A</v>
      </c>
      <c r="AN11" s="44">
        <v>0</v>
      </c>
      <c r="AO11" s="46" t="e">
        <f t="shared" si="26"/>
        <v>#N/A</v>
      </c>
      <c r="AP11" s="22" t="e">
        <f t="shared" si="27"/>
        <v>#N/A</v>
      </c>
      <c r="AQ11" s="44">
        <v>0</v>
      </c>
      <c r="AR11" s="46" t="e">
        <f t="shared" si="28"/>
        <v>#N/A</v>
      </c>
      <c r="AS11" s="22" t="e">
        <f t="shared" si="29"/>
        <v>#N/A</v>
      </c>
      <c r="AT11" s="44">
        <v>0</v>
      </c>
      <c r="AU11" s="46" t="e">
        <f t="shared" si="30"/>
        <v>#N/A</v>
      </c>
      <c r="AV11" s="22" t="e">
        <f t="shared" si="31"/>
        <v>#N/A</v>
      </c>
      <c r="AW11" s="44">
        <v>0</v>
      </c>
      <c r="AX11" s="46" t="e">
        <f t="shared" si="32"/>
        <v>#N/A</v>
      </c>
      <c r="AY11" s="22" t="e">
        <f t="shared" si="33"/>
        <v>#N/A</v>
      </c>
      <c r="AZ11" s="44">
        <v>0</v>
      </c>
      <c r="BA11" s="46" t="e">
        <f t="shared" si="34"/>
        <v>#N/A</v>
      </c>
      <c r="BB11" s="22" t="e">
        <f t="shared" si="35"/>
        <v>#N/A</v>
      </c>
      <c r="BC11" s="44">
        <v>0</v>
      </c>
      <c r="BD11" s="46" t="e">
        <f t="shared" si="36"/>
        <v>#N/A</v>
      </c>
      <c r="BE11" s="22" t="e">
        <f t="shared" si="37"/>
        <v>#N/A</v>
      </c>
      <c r="BF11" s="44">
        <v>0</v>
      </c>
      <c r="BG11" s="46" t="e">
        <f t="shared" si="38"/>
        <v>#N/A</v>
      </c>
      <c r="BH11" s="22" t="e">
        <f t="shared" si="39"/>
        <v>#N/A</v>
      </c>
      <c r="BI11" s="44">
        <v>0</v>
      </c>
      <c r="BJ11" s="46" t="e">
        <f t="shared" si="40"/>
        <v>#N/A</v>
      </c>
      <c r="BK11" s="22" t="e">
        <f t="shared" si="41"/>
        <v>#N/A</v>
      </c>
      <c r="BL11" s="44">
        <v>0</v>
      </c>
      <c r="BM11" s="46" t="e">
        <f t="shared" si="42"/>
        <v>#N/A</v>
      </c>
      <c r="BN11" s="22" t="e">
        <f t="shared" si="43"/>
        <v>#N/A</v>
      </c>
      <c r="BO11" s="44">
        <v>0</v>
      </c>
      <c r="BP11" s="46" t="e">
        <f t="shared" si="44"/>
        <v>#N/A</v>
      </c>
      <c r="BQ11" s="22" t="e">
        <f t="shared" si="45"/>
        <v>#N/A</v>
      </c>
      <c r="BR11" s="44">
        <v>0</v>
      </c>
      <c r="BS11" s="46" t="e">
        <f t="shared" si="46"/>
        <v>#N/A</v>
      </c>
      <c r="BT11" s="22" t="e">
        <f t="shared" si="47"/>
        <v>#N/A</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str">
        <f t="shared" si="2"/>
        <v xml:space="preserve"> </v>
      </c>
      <c r="F12" s="22">
        <f t="shared" si="3"/>
        <v>0</v>
      </c>
      <c r="G12" s="44">
        <v>0</v>
      </c>
      <c r="H12" s="46" t="str">
        <f t="shared" si="4"/>
        <v xml:space="preserve"> </v>
      </c>
      <c r="I12" s="22">
        <f t="shared" si="5"/>
        <v>0</v>
      </c>
      <c r="J12" s="44">
        <v>0</v>
      </c>
      <c r="K12" s="46" t="str">
        <f t="shared" si="6"/>
        <v xml:space="preserve"> </v>
      </c>
      <c r="L12" s="22">
        <f t="shared" si="7"/>
        <v>0</v>
      </c>
      <c r="M12" s="44">
        <v>0</v>
      </c>
      <c r="N12" s="46" t="str">
        <f t="shared" si="8"/>
        <v xml:space="preserve"> </v>
      </c>
      <c r="O12" s="22">
        <f t="shared" si="9"/>
        <v>0</v>
      </c>
      <c r="P12" s="44">
        <v>0</v>
      </c>
      <c r="Q12" s="46" t="str">
        <f t="shared" si="10"/>
        <v xml:space="preserve"> </v>
      </c>
      <c r="R12" s="22">
        <f t="shared" si="11"/>
        <v>0</v>
      </c>
      <c r="S12" s="44">
        <v>0</v>
      </c>
      <c r="T12" s="46" t="str">
        <f t="shared" si="12"/>
        <v xml:space="preserve"> </v>
      </c>
      <c r="U12" s="22">
        <f t="shared" si="13"/>
        <v>0</v>
      </c>
      <c r="V12" s="44">
        <v>0</v>
      </c>
      <c r="W12" s="46" t="e">
        <f t="shared" si="14"/>
        <v>#N/A</v>
      </c>
      <c r="X12" s="22" t="e">
        <f t="shared" si="15"/>
        <v>#N/A</v>
      </c>
      <c r="Y12" s="44">
        <v>0</v>
      </c>
      <c r="Z12" s="46" t="e">
        <f t="shared" si="16"/>
        <v>#N/A</v>
      </c>
      <c r="AA12" s="22" t="e">
        <f t="shared" si="17"/>
        <v>#N/A</v>
      </c>
      <c r="AB12" s="44">
        <v>0</v>
      </c>
      <c r="AC12" s="46" t="e">
        <f t="shared" si="18"/>
        <v>#N/A</v>
      </c>
      <c r="AD12" s="22" t="e">
        <f t="shared" si="19"/>
        <v>#N/A</v>
      </c>
      <c r="AE12" s="44">
        <v>0</v>
      </c>
      <c r="AF12" s="46" t="e">
        <f t="shared" si="20"/>
        <v>#N/A</v>
      </c>
      <c r="AG12" s="22" t="e">
        <f t="shared" si="21"/>
        <v>#N/A</v>
      </c>
      <c r="AH12" s="44">
        <v>0</v>
      </c>
      <c r="AI12" s="46" t="e">
        <f t="shared" si="22"/>
        <v>#N/A</v>
      </c>
      <c r="AJ12" s="22" t="e">
        <f t="shared" si="23"/>
        <v>#N/A</v>
      </c>
      <c r="AK12" s="44">
        <v>0</v>
      </c>
      <c r="AL12" s="46" t="e">
        <f t="shared" si="24"/>
        <v>#N/A</v>
      </c>
      <c r="AM12" s="22" t="e">
        <f t="shared" si="25"/>
        <v>#N/A</v>
      </c>
      <c r="AN12" s="44">
        <v>0</v>
      </c>
      <c r="AO12" s="46" t="e">
        <f t="shared" si="26"/>
        <v>#N/A</v>
      </c>
      <c r="AP12" s="22" t="e">
        <f t="shared" si="27"/>
        <v>#N/A</v>
      </c>
      <c r="AQ12" s="44">
        <v>0</v>
      </c>
      <c r="AR12" s="46" t="e">
        <f t="shared" si="28"/>
        <v>#N/A</v>
      </c>
      <c r="AS12" s="22" t="e">
        <f t="shared" si="29"/>
        <v>#N/A</v>
      </c>
      <c r="AT12" s="44">
        <v>0</v>
      </c>
      <c r="AU12" s="46" t="e">
        <f t="shared" si="30"/>
        <v>#N/A</v>
      </c>
      <c r="AV12" s="22" t="e">
        <f t="shared" si="31"/>
        <v>#N/A</v>
      </c>
      <c r="AW12" s="44">
        <v>0</v>
      </c>
      <c r="AX12" s="46" t="e">
        <f t="shared" si="32"/>
        <v>#N/A</v>
      </c>
      <c r="AY12" s="22" t="e">
        <f t="shared" si="33"/>
        <v>#N/A</v>
      </c>
      <c r="AZ12" s="44">
        <v>0</v>
      </c>
      <c r="BA12" s="46" t="e">
        <f t="shared" si="34"/>
        <v>#N/A</v>
      </c>
      <c r="BB12" s="22" t="e">
        <f t="shared" si="35"/>
        <v>#N/A</v>
      </c>
      <c r="BC12" s="44">
        <v>0</v>
      </c>
      <c r="BD12" s="46" t="e">
        <f t="shared" si="36"/>
        <v>#N/A</v>
      </c>
      <c r="BE12" s="22" t="e">
        <f t="shared" si="37"/>
        <v>#N/A</v>
      </c>
      <c r="BF12" s="44">
        <v>0</v>
      </c>
      <c r="BG12" s="46" t="e">
        <f t="shared" si="38"/>
        <v>#N/A</v>
      </c>
      <c r="BH12" s="22" t="e">
        <f t="shared" si="39"/>
        <v>#N/A</v>
      </c>
      <c r="BI12" s="44">
        <v>0</v>
      </c>
      <c r="BJ12" s="46" t="e">
        <f t="shared" si="40"/>
        <v>#N/A</v>
      </c>
      <c r="BK12" s="22" t="e">
        <f t="shared" si="41"/>
        <v>#N/A</v>
      </c>
      <c r="BL12" s="44">
        <v>0</v>
      </c>
      <c r="BM12" s="46" t="e">
        <f t="shared" si="42"/>
        <v>#N/A</v>
      </c>
      <c r="BN12" s="22" t="e">
        <f t="shared" si="43"/>
        <v>#N/A</v>
      </c>
      <c r="BO12" s="44">
        <v>0</v>
      </c>
      <c r="BP12" s="46" t="e">
        <f t="shared" si="44"/>
        <v>#N/A</v>
      </c>
      <c r="BQ12" s="22" t="e">
        <f t="shared" si="45"/>
        <v>#N/A</v>
      </c>
      <c r="BR12" s="44">
        <v>0</v>
      </c>
      <c r="BS12" s="46" t="e">
        <f t="shared" si="46"/>
        <v>#N/A</v>
      </c>
      <c r="BT12" s="22" t="e">
        <f t="shared" si="47"/>
        <v>#N/A</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str">
        <f t="shared" si="2"/>
        <v xml:space="preserve"> </v>
      </c>
      <c r="F13" s="22">
        <f t="shared" si="3"/>
        <v>0</v>
      </c>
      <c r="G13" s="44">
        <v>0</v>
      </c>
      <c r="H13" s="46" t="str">
        <f t="shared" si="4"/>
        <v xml:space="preserve"> </v>
      </c>
      <c r="I13" s="22">
        <f t="shared" si="5"/>
        <v>0</v>
      </c>
      <c r="J13" s="44">
        <v>0</v>
      </c>
      <c r="K13" s="46" t="str">
        <f t="shared" si="6"/>
        <v xml:space="preserve"> </v>
      </c>
      <c r="L13" s="22">
        <f t="shared" si="7"/>
        <v>0</v>
      </c>
      <c r="M13" s="44">
        <v>0</v>
      </c>
      <c r="N13" s="46" t="str">
        <f t="shared" si="8"/>
        <v xml:space="preserve"> </v>
      </c>
      <c r="O13" s="22">
        <f t="shared" si="9"/>
        <v>0</v>
      </c>
      <c r="P13" s="44">
        <v>0</v>
      </c>
      <c r="Q13" s="46" t="str">
        <f t="shared" si="10"/>
        <v xml:space="preserve"> </v>
      </c>
      <c r="R13" s="22">
        <f t="shared" si="11"/>
        <v>0</v>
      </c>
      <c r="S13" s="44">
        <v>0</v>
      </c>
      <c r="T13" s="46" t="str">
        <f t="shared" si="12"/>
        <v xml:space="preserve"> </v>
      </c>
      <c r="U13" s="22">
        <f t="shared" si="13"/>
        <v>0</v>
      </c>
      <c r="V13" s="44">
        <v>0</v>
      </c>
      <c r="W13" s="46" t="e">
        <f t="shared" si="14"/>
        <v>#N/A</v>
      </c>
      <c r="X13" s="22" t="e">
        <f t="shared" si="15"/>
        <v>#N/A</v>
      </c>
      <c r="Y13" s="44">
        <v>0</v>
      </c>
      <c r="Z13" s="46" t="e">
        <f t="shared" si="16"/>
        <v>#N/A</v>
      </c>
      <c r="AA13" s="22" t="e">
        <f t="shared" si="17"/>
        <v>#N/A</v>
      </c>
      <c r="AB13" s="44">
        <v>0</v>
      </c>
      <c r="AC13" s="46" t="e">
        <f t="shared" si="18"/>
        <v>#N/A</v>
      </c>
      <c r="AD13" s="22" t="e">
        <f t="shared" si="19"/>
        <v>#N/A</v>
      </c>
      <c r="AE13" s="44">
        <v>0</v>
      </c>
      <c r="AF13" s="46" t="e">
        <f t="shared" si="20"/>
        <v>#N/A</v>
      </c>
      <c r="AG13" s="22" t="e">
        <f t="shared" si="21"/>
        <v>#N/A</v>
      </c>
      <c r="AH13" s="44">
        <v>0</v>
      </c>
      <c r="AI13" s="46" t="e">
        <f t="shared" si="22"/>
        <v>#N/A</v>
      </c>
      <c r="AJ13" s="22" t="e">
        <f t="shared" si="23"/>
        <v>#N/A</v>
      </c>
      <c r="AK13" s="44">
        <v>0</v>
      </c>
      <c r="AL13" s="46" t="e">
        <f t="shared" si="24"/>
        <v>#N/A</v>
      </c>
      <c r="AM13" s="22" t="e">
        <f t="shared" si="25"/>
        <v>#N/A</v>
      </c>
      <c r="AN13" s="44">
        <v>0</v>
      </c>
      <c r="AO13" s="46" t="e">
        <f t="shared" si="26"/>
        <v>#N/A</v>
      </c>
      <c r="AP13" s="22" t="e">
        <f t="shared" si="27"/>
        <v>#N/A</v>
      </c>
      <c r="AQ13" s="44">
        <v>0</v>
      </c>
      <c r="AR13" s="46" t="e">
        <f t="shared" si="28"/>
        <v>#N/A</v>
      </c>
      <c r="AS13" s="22" t="e">
        <f t="shared" si="29"/>
        <v>#N/A</v>
      </c>
      <c r="AT13" s="44">
        <v>0</v>
      </c>
      <c r="AU13" s="46" t="e">
        <f t="shared" si="30"/>
        <v>#N/A</v>
      </c>
      <c r="AV13" s="22" t="e">
        <f t="shared" si="31"/>
        <v>#N/A</v>
      </c>
      <c r="AW13" s="44">
        <v>0</v>
      </c>
      <c r="AX13" s="46" t="e">
        <f t="shared" si="32"/>
        <v>#N/A</v>
      </c>
      <c r="AY13" s="22" t="e">
        <f t="shared" si="33"/>
        <v>#N/A</v>
      </c>
      <c r="AZ13" s="44">
        <v>0</v>
      </c>
      <c r="BA13" s="46" t="e">
        <f t="shared" si="34"/>
        <v>#N/A</v>
      </c>
      <c r="BB13" s="22" t="e">
        <f t="shared" si="35"/>
        <v>#N/A</v>
      </c>
      <c r="BC13" s="44">
        <v>0</v>
      </c>
      <c r="BD13" s="46" t="e">
        <f t="shared" si="36"/>
        <v>#N/A</v>
      </c>
      <c r="BE13" s="22" t="e">
        <f t="shared" si="37"/>
        <v>#N/A</v>
      </c>
      <c r="BF13" s="44">
        <v>0</v>
      </c>
      <c r="BG13" s="46" t="e">
        <f t="shared" si="38"/>
        <v>#N/A</v>
      </c>
      <c r="BH13" s="22" t="e">
        <f t="shared" si="39"/>
        <v>#N/A</v>
      </c>
      <c r="BI13" s="44">
        <v>0</v>
      </c>
      <c r="BJ13" s="46" t="e">
        <f t="shared" si="40"/>
        <v>#N/A</v>
      </c>
      <c r="BK13" s="22" t="e">
        <f t="shared" si="41"/>
        <v>#N/A</v>
      </c>
      <c r="BL13" s="44">
        <v>0</v>
      </c>
      <c r="BM13" s="46" t="e">
        <f t="shared" si="42"/>
        <v>#N/A</v>
      </c>
      <c r="BN13" s="22" t="e">
        <f t="shared" si="43"/>
        <v>#N/A</v>
      </c>
      <c r="BO13" s="44">
        <v>0</v>
      </c>
      <c r="BP13" s="46" t="e">
        <f t="shared" si="44"/>
        <v>#N/A</v>
      </c>
      <c r="BQ13" s="22" t="e">
        <f t="shared" si="45"/>
        <v>#N/A</v>
      </c>
      <c r="BR13" s="44">
        <v>0</v>
      </c>
      <c r="BS13" s="46" t="e">
        <f t="shared" si="46"/>
        <v>#N/A</v>
      </c>
      <c r="BT13" s="22" t="e">
        <f t="shared" si="47"/>
        <v>#N/A</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str">
        <f t="shared" si="2"/>
        <v xml:space="preserve"> </v>
      </c>
      <c r="F14" s="22">
        <f t="shared" si="3"/>
        <v>0</v>
      </c>
      <c r="G14" s="44">
        <v>0</v>
      </c>
      <c r="H14" s="46" t="str">
        <f t="shared" si="4"/>
        <v xml:space="preserve"> </v>
      </c>
      <c r="I14" s="22">
        <f t="shared" si="5"/>
        <v>0</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e">
        <f t="shared" si="14"/>
        <v>#N/A</v>
      </c>
      <c r="X14" s="22" t="e">
        <f t="shared" si="15"/>
        <v>#N/A</v>
      </c>
      <c r="Y14" s="44">
        <v>0</v>
      </c>
      <c r="Z14" s="46" t="e">
        <f t="shared" si="16"/>
        <v>#N/A</v>
      </c>
      <c r="AA14" s="22" t="e">
        <f t="shared" si="17"/>
        <v>#N/A</v>
      </c>
      <c r="AB14" s="44">
        <v>0</v>
      </c>
      <c r="AC14" s="46" t="e">
        <f t="shared" si="18"/>
        <v>#N/A</v>
      </c>
      <c r="AD14" s="22" t="e">
        <f t="shared" si="19"/>
        <v>#N/A</v>
      </c>
      <c r="AE14" s="44">
        <v>0</v>
      </c>
      <c r="AF14" s="46" t="e">
        <f t="shared" si="20"/>
        <v>#N/A</v>
      </c>
      <c r="AG14" s="22" t="e">
        <f t="shared" si="21"/>
        <v>#N/A</v>
      </c>
      <c r="AH14" s="44">
        <v>0</v>
      </c>
      <c r="AI14" s="46" t="e">
        <f t="shared" si="22"/>
        <v>#N/A</v>
      </c>
      <c r="AJ14" s="22" t="e">
        <f t="shared" si="23"/>
        <v>#N/A</v>
      </c>
      <c r="AK14" s="44">
        <v>0</v>
      </c>
      <c r="AL14" s="46" t="e">
        <f t="shared" si="24"/>
        <v>#N/A</v>
      </c>
      <c r="AM14" s="22" t="e">
        <f t="shared" si="25"/>
        <v>#N/A</v>
      </c>
      <c r="AN14" s="44">
        <v>0</v>
      </c>
      <c r="AO14" s="46" t="e">
        <f t="shared" si="26"/>
        <v>#N/A</v>
      </c>
      <c r="AP14" s="22" t="e">
        <f t="shared" si="27"/>
        <v>#N/A</v>
      </c>
      <c r="AQ14" s="44">
        <v>0</v>
      </c>
      <c r="AR14" s="46" t="e">
        <f t="shared" si="28"/>
        <v>#N/A</v>
      </c>
      <c r="AS14" s="22" t="e">
        <f t="shared" si="29"/>
        <v>#N/A</v>
      </c>
      <c r="AT14" s="44">
        <v>0</v>
      </c>
      <c r="AU14" s="46" t="e">
        <f t="shared" si="30"/>
        <v>#N/A</v>
      </c>
      <c r="AV14" s="22" t="e">
        <f t="shared" si="31"/>
        <v>#N/A</v>
      </c>
      <c r="AW14" s="44">
        <v>0</v>
      </c>
      <c r="AX14" s="46" t="e">
        <f t="shared" si="32"/>
        <v>#N/A</v>
      </c>
      <c r="AY14" s="22" t="e">
        <f t="shared" si="33"/>
        <v>#N/A</v>
      </c>
      <c r="AZ14" s="44">
        <v>0</v>
      </c>
      <c r="BA14" s="46" t="e">
        <f t="shared" si="34"/>
        <v>#N/A</v>
      </c>
      <c r="BB14" s="22" t="e">
        <f t="shared" si="35"/>
        <v>#N/A</v>
      </c>
      <c r="BC14" s="44">
        <v>0</v>
      </c>
      <c r="BD14" s="46" t="e">
        <f t="shared" si="36"/>
        <v>#N/A</v>
      </c>
      <c r="BE14" s="22" t="e">
        <f t="shared" si="37"/>
        <v>#N/A</v>
      </c>
      <c r="BF14" s="44">
        <v>0</v>
      </c>
      <c r="BG14" s="46" t="e">
        <f t="shared" si="38"/>
        <v>#N/A</v>
      </c>
      <c r="BH14" s="22" t="e">
        <f t="shared" si="39"/>
        <v>#N/A</v>
      </c>
      <c r="BI14" s="44">
        <v>0</v>
      </c>
      <c r="BJ14" s="46" t="e">
        <f t="shared" si="40"/>
        <v>#N/A</v>
      </c>
      <c r="BK14" s="22" t="e">
        <f t="shared" si="41"/>
        <v>#N/A</v>
      </c>
      <c r="BL14" s="44">
        <v>0</v>
      </c>
      <c r="BM14" s="46" t="e">
        <f t="shared" si="42"/>
        <v>#N/A</v>
      </c>
      <c r="BN14" s="22" t="e">
        <f t="shared" si="43"/>
        <v>#N/A</v>
      </c>
      <c r="BO14" s="44">
        <v>0</v>
      </c>
      <c r="BP14" s="46" t="e">
        <f t="shared" si="44"/>
        <v>#N/A</v>
      </c>
      <c r="BQ14" s="22" t="e">
        <f t="shared" si="45"/>
        <v>#N/A</v>
      </c>
      <c r="BR14" s="44">
        <v>0</v>
      </c>
      <c r="BS14" s="46" t="e">
        <f t="shared" si="46"/>
        <v>#N/A</v>
      </c>
      <c r="BT14" s="22" t="e">
        <f t="shared" si="47"/>
        <v>#N/A</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str">
        <f t="shared" si="2"/>
        <v xml:space="preserve"> </v>
      </c>
      <c r="F15" s="22">
        <f t="shared" si="3"/>
        <v>0</v>
      </c>
      <c r="G15" s="44">
        <v>0</v>
      </c>
      <c r="H15" s="46" t="str">
        <f t="shared" si="4"/>
        <v xml:space="preserve"> </v>
      </c>
      <c r="I15" s="22">
        <f t="shared" si="5"/>
        <v>0</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e">
        <f t="shared" si="14"/>
        <v>#N/A</v>
      </c>
      <c r="X15" s="22" t="e">
        <f t="shared" si="15"/>
        <v>#N/A</v>
      </c>
      <c r="Y15" s="44">
        <v>0</v>
      </c>
      <c r="Z15" s="46" t="e">
        <f t="shared" si="16"/>
        <v>#N/A</v>
      </c>
      <c r="AA15" s="22" t="e">
        <f t="shared" si="17"/>
        <v>#N/A</v>
      </c>
      <c r="AB15" s="44">
        <v>0</v>
      </c>
      <c r="AC15" s="46" t="e">
        <f t="shared" si="18"/>
        <v>#N/A</v>
      </c>
      <c r="AD15" s="22" t="e">
        <f t="shared" si="19"/>
        <v>#N/A</v>
      </c>
      <c r="AE15" s="44">
        <v>0</v>
      </c>
      <c r="AF15" s="46" t="e">
        <f t="shared" si="20"/>
        <v>#N/A</v>
      </c>
      <c r="AG15" s="22" t="e">
        <f t="shared" si="21"/>
        <v>#N/A</v>
      </c>
      <c r="AH15" s="44">
        <v>0</v>
      </c>
      <c r="AI15" s="46" t="e">
        <f t="shared" si="22"/>
        <v>#N/A</v>
      </c>
      <c r="AJ15" s="22" t="e">
        <f t="shared" si="23"/>
        <v>#N/A</v>
      </c>
      <c r="AK15" s="44">
        <v>0</v>
      </c>
      <c r="AL15" s="46" t="e">
        <f t="shared" si="24"/>
        <v>#N/A</v>
      </c>
      <c r="AM15" s="22" t="e">
        <f t="shared" si="25"/>
        <v>#N/A</v>
      </c>
      <c r="AN15" s="44">
        <v>0</v>
      </c>
      <c r="AO15" s="46" t="e">
        <f t="shared" si="26"/>
        <v>#N/A</v>
      </c>
      <c r="AP15" s="22" t="e">
        <f t="shared" si="27"/>
        <v>#N/A</v>
      </c>
      <c r="AQ15" s="44">
        <v>0</v>
      </c>
      <c r="AR15" s="46" t="e">
        <f t="shared" si="28"/>
        <v>#N/A</v>
      </c>
      <c r="AS15" s="22" t="e">
        <f t="shared" si="29"/>
        <v>#N/A</v>
      </c>
      <c r="AT15" s="44">
        <v>0</v>
      </c>
      <c r="AU15" s="46" t="e">
        <f t="shared" si="30"/>
        <v>#N/A</v>
      </c>
      <c r="AV15" s="22" t="e">
        <f t="shared" si="31"/>
        <v>#N/A</v>
      </c>
      <c r="AW15" s="44">
        <v>0</v>
      </c>
      <c r="AX15" s="46" t="e">
        <f t="shared" si="32"/>
        <v>#N/A</v>
      </c>
      <c r="AY15" s="22" t="e">
        <f t="shared" si="33"/>
        <v>#N/A</v>
      </c>
      <c r="AZ15" s="44">
        <v>0</v>
      </c>
      <c r="BA15" s="46" t="e">
        <f t="shared" si="34"/>
        <v>#N/A</v>
      </c>
      <c r="BB15" s="22" t="e">
        <f t="shared" si="35"/>
        <v>#N/A</v>
      </c>
      <c r="BC15" s="44">
        <v>0</v>
      </c>
      <c r="BD15" s="46" t="e">
        <f t="shared" si="36"/>
        <v>#N/A</v>
      </c>
      <c r="BE15" s="22" t="e">
        <f t="shared" si="37"/>
        <v>#N/A</v>
      </c>
      <c r="BF15" s="44">
        <v>0</v>
      </c>
      <c r="BG15" s="46" t="e">
        <f t="shared" si="38"/>
        <v>#N/A</v>
      </c>
      <c r="BH15" s="22" t="e">
        <f t="shared" si="39"/>
        <v>#N/A</v>
      </c>
      <c r="BI15" s="44">
        <v>0</v>
      </c>
      <c r="BJ15" s="46" t="e">
        <f t="shared" si="40"/>
        <v>#N/A</v>
      </c>
      <c r="BK15" s="22" t="e">
        <f t="shared" si="41"/>
        <v>#N/A</v>
      </c>
      <c r="BL15" s="44">
        <v>0</v>
      </c>
      <c r="BM15" s="46" t="e">
        <f t="shared" si="42"/>
        <v>#N/A</v>
      </c>
      <c r="BN15" s="22" t="e">
        <f t="shared" si="43"/>
        <v>#N/A</v>
      </c>
      <c r="BO15" s="44">
        <v>0</v>
      </c>
      <c r="BP15" s="46" t="e">
        <f t="shared" si="44"/>
        <v>#N/A</v>
      </c>
      <c r="BQ15" s="22" t="e">
        <f t="shared" si="45"/>
        <v>#N/A</v>
      </c>
      <c r="BR15" s="44">
        <v>0</v>
      </c>
      <c r="BS15" s="46" t="e">
        <f t="shared" si="46"/>
        <v>#N/A</v>
      </c>
      <c r="BT15" s="22" t="e">
        <f t="shared" si="47"/>
        <v>#N/A</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str">
        <f t="shared" si="2"/>
        <v xml:space="preserve"> </v>
      </c>
      <c r="F16" s="22">
        <f t="shared" si="3"/>
        <v>0</v>
      </c>
      <c r="G16" s="44">
        <v>0</v>
      </c>
      <c r="H16" s="46" t="str">
        <f t="shared" si="4"/>
        <v xml:space="preserve"> </v>
      </c>
      <c r="I16" s="22">
        <f t="shared" si="5"/>
        <v>0</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e">
        <f t="shared" si="14"/>
        <v>#N/A</v>
      </c>
      <c r="X16" s="22" t="e">
        <f t="shared" si="15"/>
        <v>#N/A</v>
      </c>
      <c r="Y16" s="44">
        <v>0</v>
      </c>
      <c r="Z16" s="46" t="e">
        <f t="shared" si="16"/>
        <v>#N/A</v>
      </c>
      <c r="AA16" s="22" t="e">
        <f t="shared" si="17"/>
        <v>#N/A</v>
      </c>
      <c r="AB16" s="44">
        <v>0</v>
      </c>
      <c r="AC16" s="46" t="e">
        <f t="shared" si="18"/>
        <v>#N/A</v>
      </c>
      <c r="AD16" s="22" t="e">
        <f t="shared" si="19"/>
        <v>#N/A</v>
      </c>
      <c r="AE16" s="44">
        <v>0</v>
      </c>
      <c r="AF16" s="46" t="e">
        <f t="shared" si="20"/>
        <v>#N/A</v>
      </c>
      <c r="AG16" s="22" t="e">
        <f t="shared" si="21"/>
        <v>#N/A</v>
      </c>
      <c r="AH16" s="44">
        <v>0</v>
      </c>
      <c r="AI16" s="46" t="e">
        <f t="shared" si="22"/>
        <v>#N/A</v>
      </c>
      <c r="AJ16" s="22" t="e">
        <f t="shared" si="23"/>
        <v>#N/A</v>
      </c>
      <c r="AK16" s="44">
        <v>0</v>
      </c>
      <c r="AL16" s="46" t="e">
        <f t="shared" si="24"/>
        <v>#N/A</v>
      </c>
      <c r="AM16" s="22" t="e">
        <f t="shared" si="25"/>
        <v>#N/A</v>
      </c>
      <c r="AN16" s="44">
        <v>0</v>
      </c>
      <c r="AO16" s="46" t="e">
        <f t="shared" si="26"/>
        <v>#N/A</v>
      </c>
      <c r="AP16" s="22" t="e">
        <f t="shared" si="27"/>
        <v>#N/A</v>
      </c>
      <c r="AQ16" s="44">
        <v>0</v>
      </c>
      <c r="AR16" s="46" t="e">
        <f t="shared" si="28"/>
        <v>#N/A</v>
      </c>
      <c r="AS16" s="22" t="e">
        <f t="shared" si="29"/>
        <v>#N/A</v>
      </c>
      <c r="AT16" s="44">
        <v>0</v>
      </c>
      <c r="AU16" s="46" t="e">
        <f t="shared" si="30"/>
        <v>#N/A</v>
      </c>
      <c r="AV16" s="22" t="e">
        <f t="shared" si="31"/>
        <v>#N/A</v>
      </c>
      <c r="AW16" s="44">
        <v>0</v>
      </c>
      <c r="AX16" s="46" t="e">
        <f t="shared" si="32"/>
        <v>#N/A</v>
      </c>
      <c r="AY16" s="22" t="e">
        <f t="shared" si="33"/>
        <v>#N/A</v>
      </c>
      <c r="AZ16" s="44">
        <v>0</v>
      </c>
      <c r="BA16" s="46" t="e">
        <f t="shared" si="34"/>
        <v>#N/A</v>
      </c>
      <c r="BB16" s="22" t="e">
        <f t="shared" si="35"/>
        <v>#N/A</v>
      </c>
      <c r="BC16" s="44">
        <v>0</v>
      </c>
      <c r="BD16" s="46" t="e">
        <f t="shared" si="36"/>
        <v>#N/A</v>
      </c>
      <c r="BE16" s="22" t="e">
        <f t="shared" si="37"/>
        <v>#N/A</v>
      </c>
      <c r="BF16" s="44">
        <v>0</v>
      </c>
      <c r="BG16" s="46" t="e">
        <f t="shared" si="38"/>
        <v>#N/A</v>
      </c>
      <c r="BH16" s="22" t="e">
        <f t="shared" si="39"/>
        <v>#N/A</v>
      </c>
      <c r="BI16" s="44">
        <v>0</v>
      </c>
      <c r="BJ16" s="46" t="e">
        <f t="shared" si="40"/>
        <v>#N/A</v>
      </c>
      <c r="BK16" s="22" t="e">
        <f t="shared" si="41"/>
        <v>#N/A</v>
      </c>
      <c r="BL16" s="44">
        <v>0</v>
      </c>
      <c r="BM16" s="46" t="e">
        <f t="shared" si="42"/>
        <v>#N/A</v>
      </c>
      <c r="BN16" s="22" t="e">
        <f t="shared" si="43"/>
        <v>#N/A</v>
      </c>
      <c r="BO16" s="44">
        <v>0</v>
      </c>
      <c r="BP16" s="46" t="e">
        <f t="shared" si="44"/>
        <v>#N/A</v>
      </c>
      <c r="BQ16" s="22" t="e">
        <f t="shared" si="45"/>
        <v>#N/A</v>
      </c>
      <c r="BR16" s="44">
        <v>0</v>
      </c>
      <c r="BS16" s="46" t="e">
        <f t="shared" si="46"/>
        <v>#N/A</v>
      </c>
      <c r="BT16" s="22" t="e">
        <f t="shared" si="47"/>
        <v>#N/A</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str">
        <f t="shared" si="2"/>
        <v xml:space="preserve"> </v>
      </c>
      <c r="F17" s="22">
        <f t="shared" si="3"/>
        <v>0</v>
      </c>
      <c r="G17" s="44">
        <v>0</v>
      </c>
      <c r="H17" s="46" t="str">
        <f t="shared" si="4"/>
        <v xml:space="preserve"> </v>
      </c>
      <c r="I17" s="22">
        <f t="shared" si="5"/>
        <v>0</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e">
        <f t="shared" si="14"/>
        <v>#N/A</v>
      </c>
      <c r="X17" s="22" t="e">
        <f t="shared" si="15"/>
        <v>#N/A</v>
      </c>
      <c r="Y17" s="44">
        <v>0</v>
      </c>
      <c r="Z17" s="46" t="e">
        <f t="shared" si="16"/>
        <v>#N/A</v>
      </c>
      <c r="AA17" s="22" t="e">
        <f t="shared" si="17"/>
        <v>#N/A</v>
      </c>
      <c r="AB17" s="44">
        <v>0</v>
      </c>
      <c r="AC17" s="46" t="e">
        <f t="shared" si="18"/>
        <v>#N/A</v>
      </c>
      <c r="AD17" s="22" t="e">
        <f t="shared" si="19"/>
        <v>#N/A</v>
      </c>
      <c r="AE17" s="44">
        <v>0</v>
      </c>
      <c r="AF17" s="46" t="e">
        <f t="shared" si="20"/>
        <v>#N/A</v>
      </c>
      <c r="AG17" s="22" t="e">
        <f t="shared" si="21"/>
        <v>#N/A</v>
      </c>
      <c r="AH17" s="44">
        <v>0</v>
      </c>
      <c r="AI17" s="46" t="e">
        <f t="shared" si="22"/>
        <v>#N/A</v>
      </c>
      <c r="AJ17" s="22" t="e">
        <f t="shared" si="23"/>
        <v>#N/A</v>
      </c>
      <c r="AK17" s="44">
        <v>0</v>
      </c>
      <c r="AL17" s="46" t="e">
        <f t="shared" si="24"/>
        <v>#N/A</v>
      </c>
      <c r="AM17" s="22" t="e">
        <f t="shared" si="25"/>
        <v>#N/A</v>
      </c>
      <c r="AN17" s="44">
        <v>0</v>
      </c>
      <c r="AO17" s="46" t="e">
        <f t="shared" si="26"/>
        <v>#N/A</v>
      </c>
      <c r="AP17" s="22" t="e">
        <f t="shared" si="27"/>
        <v>#N/A</v>
      </c>
      <c r="AQ17" s="44">
        <v>0</v>
      </c>
      <c r="AR17" s="46" t="e">
        <f t="shared" si="28"/>
        <v>#N/A</v>
      </c>
      <c r="AS17" s="22" t="e">
        <f t="shared" si="29"/>
        <v>#N/A</v>
      </c>
      <c r="AT17" s="44">
        <v>0</v>
      </c>
      <c r="AU17" s="46" t="e">
        <f t="shared" si="30"/>
        <v>#N/A</v>
      </c>
      <c r="AV17" s="22" t="e">
        <f t="shared" si="31"/>
        <v>#N/A</v>
      </c>
      <c r="AW17" s="44">
        <v>0</v>
      </c>
      <c r="AX17" s="46" t="e">
        <f t="shared" si="32"/>
        <v>#N/A</v>
      </c>
      <c r="AY17" s="22" t="e">
        <f t="shared" si="33"/>
        <v>#N/A</v>
      </c>
      <c r="AZ17" s="44">
        <v>0</v>
      </c>
      <c r="BA17" s="46" t="e">
        <f t="shared" si="34"/>
        <v>#N/A</v>
      </c>
      <c r="BB17" s="22" t="e">
        <f t="shared" si="35"/>
        <v>#N/A</v>
      </c>
      <c r="BC17" s="44">
        <v>0</v>
      </c>
      <c r="BD17" s="46" t="e">
        <f t="shared" si="36"/>
        <v>#N/A</v>
      </c>
      <c r="BE17" s="22" t="e">
        <f t="shared" si="37"/>
        <v>#N/A</v>
      </c>
      <c r="BF17" s="44">
        <v>0</v>
      </c>
      <c r="BG17" s="46" t="e">
        <f t="shared" si="38"/>
        <v>#N/A</v>
      </c>
      <c r="BH17" s="22" t="e">
        <f t="shared" si="39"/>
        <v>#N/A</v>
      </c>
      <c r="BI17" s="44">
        <v>0</v>
      </c>
      <c r="BJ17" s="46" t="e">
        <f t="shared" si="40"/>
        <v>#N/A</v>
      </c>
      <c r="BK17" s="22" t="e">
        <f t="shared" si="41"/>
        <v>#N/A</v>
      </c>
      <c r="BL17" s="44">
        <v>0</v>
      </c>
      <c r="BM17" s="46" t="e">
        <f t="shared" si="42"/>
        <v>#N/A</v>
      </c>
      <c r="BN17" s="22" t="e">
        <f t="shared" si="43"/>
        <v>#N/A</v>
      </c>
      <c r="BO17" s="44">
        <v>0</v>
      </c>
      <c r="BP17" s="46" t="e">
        <f t="shared" si="44"/>
        <v>#N/A</v>
      </c>
      <c r="BQ17" s="22" t="e">
        <f t="shared" si="45"/>
        <v>#N/A</v>
      </c>
      <c r="BR17" s="44">
        <v>0</v>
      </c>
      <c r="BS17" s="46" t="e">
        <f t="shared" si="46"/>
        <v>#N/A</v>
      </c>
      <c r="BT17" s="22" t="e">
        <f t="shared" si="47"/>
        <v>#N/A</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str">
        <f t="shared" si="2"/>
        <v xml:space="preserve"> </v>
      </c>
      <c r="F18" s="22">
        <f t="shared" si="3"/>
        <v>0</v>
      </c>
      <c r="G18" s="44">
        <v>0</v>
      </c>
      <c r="H18" s="46" t="str">
        <f t="shared" si="4"/>
        <v xml:space="preserve"> </v>
      </c>
      <c r="I18" s="22">
        <f t="shared" si="5"/>
        <v>0</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e">
        <f t="shared" si="14"/>
        <v>#N/A</v>
      </c>
      <c r="X18" s="22" t="e">
        <f t="shared" si="15"/>
        <v>#N/A</v>
      </c>
      <c r="Y18" s="44">
        <v>0</v>
      </c>
      <c r="Z18" s="46" t="e">
        <f t="shared" si="16"/>
        <v>#N/A</v>
      </c>
      <c r="AA18" s="22" t="e">
        <f t="shared" si="17"/>
        <v>#N/A</v>
      </c>
      <c r="AB18" s="44">
        <v>0</v>
      </c>
      <c r="AC18" s="46" t="e">
        <f t="shared" si="18"/>
        <v>#N/A</v>
      </c>
      <c r="AD18" s="22" t="e">
        <f t="shared" si="19"/>
        <v>#N/A</v>
      </c>
      <c r="AE18" s="44">
        <v>0</v>
      </c>
      <c r="AF18" s="46" t="e">
        <f t="shared" si="20"/>
        <v>#N/A</v>
      </c>
      <c r="AG18" s="22" t="e">
        <f t="shared" si="21"/>
        <v>#N/A</v>
      </c>
      <c r="AH18" s="44">
        <v>0</v>
      </c>
      <c r="AI18" s="46" t="e">
        <f t="shared" si="22"/>
        <v>#N/A</v>
      </c>
      <c r="AJ18" s="22" t="e">
        <f t="shared" si="23"/>
        <v>#N/A</v>
      </c>
      <c r="AK18" s="44">
        <v>0</v>
      </c>
      <c r="AL18" s="46" t="e">
        <f t="shared" si="24"/>
        <v>#N/A</v>
      </c>
      <c r="AM18" s="22" t="e">
        <f t="shared" si="25"/>
        <v>#N/A</v>
      </c>
      <c r="AN18" s="44">
        <v>0</v>
      </c>
      <c r="AO18" s="46" t="e">
        <f t="shared" si="26"/>
        <v>#N/A</v>
      </c>
      <c r="AP18" s="22" t="e">
        <f t="shared" si="27"/>
        <v>#N/A</v>
      </c>
      <c r="AQ18" s="44">
        <v>0</v>
      </c>
      <c r="AR18" s="46" t="e">
        <f t="shared" si="28"/>
        <v>#N/A</v>
      </c>
      <c r="AS18" s="22" t="e">
        <f t="shared" si="29"/>
        <v>#N/A</v>
      </c>
      <c r="AT18" s="44">
        <v>0</v>
      </c>
      <c r="AU18" s="46" t="e">
        <f t="shared" si="30"/>
        <v>#N/A</v>
      </c>
      <c r="AV18" s="22" t="e">
        <f t="shared" si="31"/>
        <v>#N/A</v>
      </c>
      <c r="AW18" s="44">
        <v>0</v>
      </c>
      <c r="AX18" s="46" t="e">
        <f t="shared" si="32"/>
        <v>#N/A</v>
      </c>
      <c r="AY18" s="22" t="e">
        <f t="shared" si="33"/>
        <v>#N/A</v>
      </c>
      <c r="AZ18" s="44">
        <v>0</v>
      </c>
      <c r="BA18" s="46" t="e">
        <f t="shared" si="34"/>
        <v>#N/A</v>
      </c>
      <c r="BB18" s="22" t="e">
        <f t="shared" si="35"/>
        <v>#N/A</v>
      </c>
      <c r="BC18" s="44">
        <v>0</v>
      </c>
      <c r="BD18" s="46" t="e">
        <f t="shared" si="36"/>
        <v>#N/A</v>
      </c>
      <c r="BE18" s="22" t="e">
        <f t="shared" si="37"/>
        <v>#N/A</v>
      </c>
      <c r="BF18" s="44">
        <v>0</v>
      </c>
      <c r="BG18" s="46" t="e">
        <f t="shared" si="38"/>
        <v>#N/A</v>
      </c>
      <c r="BH18" s="22" t="e">
        <f t="shared" si="39"/>
        <v>#N/A</v>
      </c>
      <c r="BI18" s="44">
        <v>0</v>
      </c>
      <c r="BJ18" s="46" t="e">
        <f t="shared" si="40"/>
        <v>#N/A</v>
      </c>
      <c r="BK18" s="22" t="e">
        <f t="shared" si="41"/>
        <v>#N/A</v>
      </c>
      <c r="BL18" s="44">
        <v>0</v>
      </c>
      <c r="BM18" s="46" t="e">
        <f t="shared" si="42"/>
        <v>#N/A</v>
      </c>
      <c r="BN18" s="22" t="e">
        <f t="shared" si="43"/>
        <v>#N/A</v>
      </c>
      <c r="BO18" s="44">
        <v>0</v>
      </c>
      <c r="BP18" s="46" t="e">
        <f t="shared" si="44"/>
        <v>#N/A</v>
      </c>
      <c r="BQ18" s="22" t="e">
        <f t="shared" si="45"/>
        <v>#N/A</v>
      </c>
      <c r="BR18" s="44">
        <v>0</v>
      </c>
      <c r="BS18" s="46" t="e">
        <f t="shared" si="46"/>
        <v>#N/A</v>
      </c>
      <c r="BT18" s="22" t="e">
        <f t="shared" si="47"/>
        <v>#N/A</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str">
        <f t="shared" si="2"/>
        <v xml:space="preserve"> </v>
      </c>
      <c r="F19" s="22">
        <f t="shared" si="3"/>
        <v>0</v>
      </c>
      <c r="G19" s="44">
        <v>0</v>
      </c>
      <c r="H19" s="46" t="str">
        <f t="shared" si="4"/>
        <v xml:space="preserve"> </v>
      </c>
      <c r="I19" s="22">
        <f t="shared" si="5"/>
        <v>0</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e">
        <f t="shared" si="14"/>
        <v>#N/A</v>
      </c>
      <c r="X19" s="22" t="e">
        <f t="shared" si="15"/>
        <v>#N/A</v>
      </c>
      <c r="Y19" s="44">
        <v>0</v>
      </c>
      <c r="Z19" s="46" t="e">
        <f t="shared" si="16"/>
        <v>#N/A</v>
      </c>
      <c r="AA19" s="22" t="e">
        <f t="shared" si="17"/>
        <v>#N/A</v>
      </c>
      <c r="AB19" s="44">
        <v>0</v>
      </c>
      <c r="AC19" s="46" t="e">
        <f t="shared" si="18"/>
        <v>#N/A</v>
      </c>
      <c r="AD19" s="22" t="e">
        <f t="shared" si="19"/>
        <v>#N/A</v>
      </c>
      <c r="AE19" s="44">
        <v>0</v>
      </c>
      <c r="AF19" s="46" t="e">
        <f t="shared" si="20"/>
        <v>#N/A</v>
      </c>
      <c r="AG19" s="22" t="e">
        <f t="shared" si="21"/>
        <v>#N/A</v>
      </c>
      <c r="AH19" s="44">
        <v>0</v>
      </c>
      <c r="AI19" s="46" t="e">
        <f t="shared" si="22"/>
        <v>#N/A</v>
      </c>
      <c r="AJ19" s="22" t="e">
        <f t="shared" si="23"/>
        <v>#N/A</v>
      </c>
      <c r="AK19" s="44">
        <v>0</v>
      </c>
      <c r="AL19" s="46" t="e">
        <f t="shared" si="24"/>
        <v>#N/A</v>
      </c>
      <c r="AM19" s="22" t="e">
        <f t="shared" si="25"/>
        <v>#N/A</v>
      </c>
      <c r="AN19" s="44">
        <v>0</v>
      </c>
      <c r="AO19" s="46" t="e">
        <f t="shared" si="26"/>
        <v>#N/A</v>
      </c>
      <c r="AP19" s="22" t="e">
        <f t="shared" si="27"/>
        <v>#N/A</v>
      </c>
      <c r="AQ19" s="44">
        <v>0</v>
      </c>
      <c r="AR19" s="46" t="e">
        <f t="shared" si="28"/>
        <v>#N/A</v>
      </c>
      <c r="AS19" s="22" t="e">
        <f t="shared" si="29"/>
        <v>#N/A</v>
      </c>
      <c r="AT19" s="44">
        <v>0</v>
      </c>
      <c r="AU19" s="46" t="e">
        <f t="shared" si="30"/>
        <v>#N/A</v>
      </c>
      <c r="AV19" s="22" t="e">
        <f t="shared" si="31"/>
        <v>#N/A</v>
      </c>
      <c r="AW19" s="44">
        <v>0</v>
      </c>
      <c r="AX19" s="46" t="e">
        <f t="shared" si="32"/>
        <v>#N/A</v>
      </c>
      <c r="AY19" s="22" t="e">
        <f t="shared" si="33"/>
        <v>#N/A</v>
      </c>
      <c r="AZ19" s="44">
        <v>0</v>
      </c>
      <c r="BA19" s="46" t="e">
        <f t="shared" si="34"/>
        <v>#N/A</v>
      </c>
      <c r="BB19" s="22" t="e">
        <f t="shared" si="35"/>
        <v>#N/A</v>
      </c>
      <c r="BC19" s="44">
        <v>0</v>
      </c>
      <c r="BD19" s="46" t="e">
        <f t="shared" si="36"/>
        <v>#N/A</v>
      </c>
      <c r="BE19" s="22" t="e">
        <f t="shared" si="37"/>
        <v>#N/A</v>
      </c>
      <c r="BF19" s="44">
        <v>0</v>
      </c>
      <c r="BG19" s="46" t="e">
        <f t="shared" si="38"/>
        <v>#N/A</v>
      </c>
      <c r="BH19" s="22" t="e">
        <f t="shared" si="39"/>
        <v>#N/A</v>
      </c>
      <c r="BI19" s="44">
        <v>0</v>
      </c>
      <c r="BJ19" s="46" t="e">
        <f t="shared" si="40"/>
        <v>#N/A</v>
      </c>
      <c r="BK19" s="22" t="e">
        <f t="shared" si="41"/>
        <v>#N/A</v>
      </c>
      <c r="BL19" s="44">
        <v>0</v>
      </c>
      <c r="BM19" s="46" t="e">
        <f t="shared" si="42"/>
        <v>#N/A</v>
      </c>
      <c r="BN19" s="22" t="e">
        <f t="shared" si="43"/>
        <v>#N/A</v>
      </c>
      <c r="BO19" s="44">
        <v>0</v>
      </c>
      <c r="BP19" s="46" t="e">
        <f t="shared" si="44"/>
        <v>#N/A</v>
      </c>
      <c r="BQ19" s="22" t="e">
        <f t="shared" si="45"/>
        <v>#N/A</v>
      </c>
      <c r="BR19" s="44">
        <v>0</v>
      </c>
      <c r="BS19" s="46" t="e">
        <f t="shared" si="46"/>
        <v>#N/A</v>
      </c>
      <c r="BT19" s="22" t="e">
        <f t="shared" si="47"/>
        <v>#N/A</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str">
        <f t="shared" si="2"/>
        <v xml:space="preserve"> </v>
      </c>
      <c r="F20" s="22">
        <f t="shared" si="3"/>
        <v>0</v>
      </c>
      <c r="G20" s="44">
        <v>0</v>
      </c>
      <c r="H20" s="46" t="str">
        <f t="shared" si="4"/>
        <v xml:space="preserve"> </v>
      </c>
      <c r="I20" s="22">
        <f t="shared" si="5"/>
        <v>0</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e">
        <f t="shared" si="14"/>
        <v>#N/A</v>
      </c>
      <c r="X20" s="22" t="e">
        <f t="shared" si="15"/>
        <v>#N/A</v>
      </c>
      <c r="Y20" s="44">
        <v>0</v>
      </c>
      <c r="Z20" s="46" t="e">
        <f t="shared" si="16"/>
        <v>#N/A</v>
      </c>
      <c r="AA20" s="22" t="e">
        <f t="shared" si="17"/>
        <v>#N/A</v>
      </c>
      <c r="AB20" s="44">
        <v>0</v>
      </c>
      <c r="AC20" s="46" t="e">
        <f t="shared" si="18"/>
        <v>#N/A</v>
      </c>
      <c r="AD20" s="22" t="e">
        <f t="shared" si="19"/>
        <v>#N/A</v>
      </c>
      <c r="AE20" s="44">
        <v>0</v>
      </c>
      <c r="AF20" s="46" t="e">
        <f t="shared" si="20"/>
        <v>#N/A</v>
      </c>
      <c r="AG20" s="22" t="e">
        <f t="shared" si="21"/>
        <v>#N/A</v>
      </c>
      <c r="AH20" s="44">
        <v>0</v>
      </c>
      <c r="AI20" s="46" t="e">
        <f t="shared" si="22"/>
        <v>#N/A</v>
      </c>
      <c r="AJ20" s="22" t="e">
        <f t="shared" si="23"/>
        <v>#N/A</v>
      </c>
      <c r="AK20" s="44">
        <v>0</v>
      </c>
      <c r="AL20" s="46" t="e">
        <f t="shared" si="24"/>
        <v>#N/A</v>
      </c>
      <c r="AM20" s="22" t="e">
        <f t="shared" si="25"/>
        <v>#N/A</v>
      </c>
      <c r="AN20" s="44">
        <v>0</v>
      </c>
      <c r="AO20" s="46" t="e">
        <f t="shared" si="26"/>
        <v>#N/A</v>
      </c>
      <c r="AP20" s="22" t="e">
        <f t="shared" si="27"/>
        <v>#N/A</v>
      </c>
      <c r="AQ20" s="44">
        <v>0</v>
      </c>
      <c r="AR20" s="46" t="e">
        <f t="shared" si="28"/>
        <v>#N/A</v>
      </c>
      <c r="AS20" s="22" t="e">
        <f t="shared" si="29"/>
        <v>#N/A</v>
      </c>
      <c r="AT20" s="44">
        <v>0</v>
      </c>
      <c r="AU20" s="46" t="e">
        <f t="shared" si="30"/>
        <v>#N/A</v>
      </c>
      <c r="AV20" s="22" t="e">
        <f t="shared" si="31"/>
        <v>#N/A</v>
      </c>
      <c r="AW20" s="44">
        <v>0</v>
      </c>
      <c r="AX20" s="46" t="e">
        <f t="shared" si="32"/>
        <v>#N/A</v>
      </c>
      <c r="AY20" s="22" t="e">
        <f t="shared" si="33"/>
        <v>#N/A</v>
      </c>
      <c r="AZ20" s="44">
        <v>0</v>
      </c>
      <c r="BA20" s="46" t="e">
        <f t="shared" si="34"/>
        <v>#N/A</v>
      </c>
      <c r="BB20" s="22" t="e">
        <f t="shared" si="35"/>
        <v>#N/A</v>
      </c>
      <c r="BC20" s="44">
        <v>0</v>
      </c>
      <c r="BD20" s="46" t="e">
        <f t="shared" si="36"/>
        <v>#N/A</v>
      </c>
      <c r="BE20" s="22" t="e">
        <f t="shared" si="37"/>
        <v>#N/A</v>
      </c>
      <c r="BF20" s="44">
        <v>0</v>
      </c>
      <c r="BG20" s="46" t="e">
        <f t="shared" si="38"/>
        <v>#N/A</v>
      </c>
      <c r="BH20" s="22" t="e">
        <f t="shared" si="39"/>
        <v>#N/A</v>
      </c>
      <c r="BI20" s="44">
        <v>0</v>
      </c>
      <c r="BJ20" s="46" t="e">
        <f t="shared" si="40"/>
        <v>#N/A</v>
      </c>
      <c r="BK20" s="22" t="e">
        <f t="shared" si="41"/>
        <v>#N/A</v>
      </c>
      <c r="BL20" s="44">
        <v>0</v>
      </c>
      <c r="BM20" s="46" t="e">
        <f t="shared" si="42"/>
        <v>#N/A</v>
      </c>
      <c r="BN20" s="22" t="e">
        <f t="shared" si="43"/>
        <v>#N/A</v>
      </c>
      <c r="BO20" s="44">
        <v>0</v>
      </c>
      <c r="BP20" s="46" t="e">
        <f t="shared" si="44"/>
        <v>#N/A</v>
      </c>
      <c r="BQ20" s="22" t="e">
        <f t="shared" si="45"/>
        <v>#N/A</v>
      </c>
      <c r="BR20" s="44">
        <v>0</v>
      </c>
      <c r="BS20" s="46" t="e">
        <f t="shared" si="46"/>
        <v>#N/A</v>
      </c>
      <c r="BT20" s="22" t="e">
        <f t="shared" si="47"/>
        <v>#N/A</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str">
        <f t="shared" si="2"/>
        <v xml:space="preserve"> </v>
      </c>
      <c r="F21" s="22">
        <f t="shared" si="3"/>
        <v>0</v>
      </c>
      <c r="G21" s="44">
        <v>0</v>
      </c>
      <c r="H21" s="46" t="str">
        <f t="shared" si="4"/>
        <v xml:space="preserve"> </v>
      </c>
      <c r="I21" s="22">
        <f t="shared" si="5"/>
        <v>0</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e">
        <f t="shared" si="14"/>
        <v>#N/A</v>
      </c>
      <c r="X21" s="22" t="e">
        <f t="shared" si="15"/>
        <v>#N/A</v>
      </c>
      <c r="Y21" s="44">
        <v>0</v>
      </c>
      <c r="Z21" s="46" t="e">
        <f t="shared" si="16"/>
        <v>#N/A</v>
      </c>
      <c r="AA21" s="22" t="e">
        <f t="shared" si="17"/>
        <v>#N/A</v>
      </c>
      <c r="AB21" s="44">
        <v>0</v>
      </c>
      <c r="AC21" s="46" t="e">
        <f t="shared" si="18"/>
        <v>#N/A</v>
      </c>
      <c r="AD21" s="22" t="e">
        <f t="shared" si="19"/>
        <v>#N/A</v>
      </c>
      <c r="AE21" s="44">
        <v>0</v>
      </c>
      <c r="AF21" s="46" t="e">
        <f t="shared" si="20"/>
        <v>#N/A</v>
      </c>
      <c r="AG21" s="22" t="e">
        <f t="shared" si="21"/>
        <v>#N/A</v>
      </c>
      <c r="AH21" s="44">
        <v>0</v>
      </c>
      <c r="AI21" s="46" t="e">
        <f t="shared" si="22"/>
        <v>#N/A</v>
      </c>
      <c r="AJ21" s="22" t="e">
        <f t="shared" si="23"/>
        <v>#N/A</v>
      </c>
      <c r="AK21" s="44">
        <v>0</v>
      </c>
      <c r="AL21" s="46" t="e">
        <f t="shared" si="24"/>
        <v>#N/A</v>
      </c>
      <c r="AM21" s="22" t="e">
        <f t="shared" si="25"/>
        <v>#N/A</v>
      </c>
      <c r="AN21" s="44">
        <v>0</v>
      </c>
      <c r="AO21" s="46" t="e">
        <f t="shared" si="26"/>
        <v>#N/A</v>
      </c>
      <c r="AP21" s="22" t="e">
        <f t="shared" si="27"/>
        <v>#N/A</v>
      </c>
      <c r="AQ21" s="44">
        <v>0</v>
      </c>
      <c r="AR21" s="46" t="e">
        <f t="shared" si="28"/>
        <v>#N/A</v>
      </c>
      <c r="AS21" s="22" t="e">
        <f t="shared" si="29"/>
        <v>#N/A</v>
      </c>
      <c r="AT21" s="44">
        <v>0</v>
      </c>
      <c r="AU21" s="46" t="e">
        <f t="shared" si="30"/>
        <v>#N/A</v>
      </c>
      <c r="AV21" s="22" t="e">
        <f t="shared" si="31"/>
        <v>#N/A</v>
      </c>
      <c r="AW21" s="44">
        <v>0</v>
      </c>
      <c r="AX21" s="46" t="e">
        <f t="shared" si="32"/>
        <v>#N/A</v>
      </c>
      <c r="AY21" s="22" t="e">
        <f t="shared" si="33"/>
        <v>#N/A</v>
      </c>
      <c r="AZ21" s="44">
        <v>0</v>
      </c>
      <c r="BA21" s="46" t="e">
        <f t="shared" si="34"/>
        <v>#N/A</v>
      </c>
      <c r="BB21" s="22" t="e">
        <f t="shared" si="35"/>
        <v>#N/A</v>
      </c>
      <c r="BC21" s="44">
        <v>0</v>
      </c>
      <c r="BD21" s="46" t="e">
        <f t="shared" si="36"/>
        <v>#N/A</v>
      </c>
      <c r="BE21" s="22" t="e">
        <f t="shared" si="37"/>
        <v>#N/A</v>
      </c>
      <c r="BF21" s="44">
        <v>0</v>
      </c>
      <c r="BG21" s="46" t="e">
        <f t="shared" si="38"/>
        <v>#N/A</v>
      </c>
      <c r="BH21" s="22" t="e">
        <f t="shared" si="39"/>
        <v>#N/A</v>
      </c>
      <c r="BI21" s="44">
        <v>0</v>
      </c>
      <c r="BJ21" s="46" t="e">
        <f t="shared" si="40"/>
        <v>#N/A</v>
      </c>
      <c r="BK21" s="22" t="e">
        <f t="shared" si="41"/>
        <v>#N/A</v>
      </c>
      <c r="BL21" s="44">
        <v>0</v>
      </c>
      <c r="BM21" s="46" t="e">
        <f t="shared" si="42"/>
        <v>#N/A</v>
      </c>
      <c r="BN21" s="22" t="e">
        <f t="shared" si="43"/>
        <v>#N/A</v>
      </c>
      <c r="BO21" s="44">
        <v>0</v>
      </c>
      <c r="BP21" s="46" t="e">
        <f t="shared" si="44"/>
        <v>#N/A</v>
      </c>
      <c r="BQ21" s="22" t="e">
        <f t="shared" si="45"/>
        <v>#N/A</v>
      </c>
      <c r="BR21" s="44">
        <v>0</v>
      </c>
      <c r="BS21" s="46" t="e">
        <f t="shared" si="46"/>
        <v>#N/A</v>
      </c>
      <c r="BT21" s="22" t="e">
        <f t="shared" si="47"/>
        <v>#N/A</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str">
        <f t="shared" si="2"/>
        <v xml:space="preserve"> </v>
      </c>
      <c r="F22" s="22">
        <f t="shared" si="3"/>
        <v>0</v>
      </c>
      <c r="G22" s="44">
        <v>0</v>
      </c>
      <c r="H22" s="46" t="str">
        <f t="shared" si="4"/>
        <v xml:space="preserve"> </v>
      </c>
      <c r="I22" s="22">
        <f t="shared" si="5"/>
        <v>0</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e">
        <f t="shared" si="14"/>
        <v>#N/A</v>
      </c>
      <c r="X22" s="22" t="e">
        <f t="shared" si="15"/>
        <v>#N/A</v>
      </c>
      <c r="Y22" s="44">
        <v>0</v>
      </c>
      <c r="Z22" s="46" t="e">
        <f t="shared" si="16"/>
        <v>#N/A</v>
      </c>
      <c r="AA22" s="22" t="e">
        <f t="shared" si="17"/>
        <v>#N/A</v>
      </c>
      <c r="AB22" s="44">
        <v>0</v>
      </c>
      <c r="AC22" s="46" t="e">
        <f t="shared" si="18"/>
        <v>#N/A</v>
      </c>
      <c r="AD22" s="22" t="e">
        <f t="shared" si="19"/>
        <v>#N/A</v>
      </c>
      <c r="AE22" s="44">
        <v>0</v>
      </c>
      <c r="AF22" s="46" t="e">
        <f t="shared" si="20"/>
        <v>#N/A</v>
      </c>
      <c r="AG22" s="22" t="e">
        <f t="shared" si="21"/>
        <v>#N/A</v>
      </c>
      <c r="AH22" s="44">
        <v>0</v>
      </c>
      <c r="AI22" s="46" t="e">
        <f t="shared" si="22"/>
        <v>#N/A</v>
      </c>
      <c r="AJ22" s="22" t="e">
        <f t="shared" si="23"/>
        <v>#N/A</v>
      </c>
      <c r="AK22" s="44">
        <v>0</v>
      </c>
      <c r="AL22" s="46" t="e">
        <f t="shared" si="24"/>
        <v>#N/A</v>
      </c>
      <c r="AM22" s="22" t="e">
        <f t="shared" si="25"/>
        <v>#N/A</v>
      </c>
      <c r="AN22" s="44">
        <v>0</v>
      </c>
      <c r="AO22" s="46" t="e">
        <f t="shared" si="26"/>
        <v>#N/A</v>
      </c>
      <c r="AP22" s="22" t="e">
        <f t="shared" si="27"/>
        <v>#N/A</v>
      </c>
      <c r="AQ22" s="44">
        <v>0</v>
      </c>
      <c r="AR22" s="46" t="e">
        <f t="shared" si="28"/>
        <v>#N/A</v>
      </c>
      <c r="AS22" s="22" t="e">
        <f t="shared" si="29"/>
        <v>#N/A</v>
      </c>
      <c r="AT22" s="44">
        <v>0</v>
      </c>
      <c r="AU22" s="46" t="e">
        <f t="shared" si="30"/>
        <v>#N/A</v>
      </c>
      <c r="AV22" s="22" t="e">
        <f t="shared" si="31"/>
        <v>#N/A</v>
      </c>
      <c r="AW22" s="44">
        <v>0</v>
      </c>
      <c r="AX22" s="46" t="e">
        <f t="shared" si="32"/>
        <v>#N/A</v>
      </c>
      <c r="AY22" s="22" t="e">
        <f t="shared" si="33"/>
        <v>#N/A</v>
      </c>
      <c r="AZ22" s="44">
        <v>0</v>
      </c>
      <c r="BA22" s="46" t="e">
        <f t="shared" si="34"/>
        <v>#N/A</v>
      </c>
      <c r="BB22" s="22" t="e">
        <f t="shared" si="35"/>
        <v>#N/A</v>
      </c>
      <c r="BC22" s="44">
        <v>0</v>
      </c>
      <c r="BD22" s="46" t="e">
        <f t="shared" si="36"/>
        <v>#N/A</v>
      </c>
      <c r="BE22" s="22" t="e">
        <f t="shared" si="37"/>
        <v>#N/A</v>
      </c>
      <c r="BF22" s="44">
        <v>0</v>
      </c>
      <c r="BG22" s="46" t="e">
        <f t="shared" si="38"/>
        <v>#N/A</v>
      </c>
      <c r="BH22" s="22" t="e">
        <f t="shared" si="39"/>
        <v>#N/A</v>
      </c>
      <c r="BI22" s="44">
        <v>0</v>
      </c>
      <c r="BJ22" s="46" t="e">
        <f t="shared" si="40"/>
        <v>#N/A</v>
      </c>
      <c r="BK22" s="22" t="e">
        <f t="shared" si="41"/>
        <v>#N/A</v>
      </c>
      <c r="BL22" s="44">
        <v>0</v>
      </c>
      <c r="BM22" s="46" t="e">
        <f t="shared" si="42"/>
        <v>#N/A</v>
      </c>
      <c r="BN22" s="22" t="e">
        <f t="shared" si="43"/>
        <v>#N/A</v>
      </c>
      <c r="BO22" s="44">
        <v>0</v>
      </c>
      <c r="BP22" s="46" t="e">
        <f t="shared" si="44"/>
        <v>#N/A</v>
      </c>
      <c r="BQ22" s="22" t="e">
        <f t="shared" si="45"/>
        <v>#N/A</v>
      </c>
      <c r="BR22" s="44">
        <v>0</v>
      </c>
      <c r="BS22" s="46" t="e">
        <f t="shared" si="46"/>
        <v>#N/A</v>
      </c>
      <c r="BT22" s="22" t="e">
        <f t="shared" si="47"/>
        <v>#N/A</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str">
        <f t="shared" si="2"/>
        <v xml:space="preserve"> </v>
      </c>
      <c r="F23" s="22">
        <f t="shared" si="3"/>
        <v>0</v>
      </c>
      <c r="G23" s="44">
        <v>0</v>
      </c>
      <c r="H23" s="46" t="str">
        <f t="shared" si="4"/>
        <v xml:space="preserve"> </v>
      </c>
      <c r="I23" s="22">
        <f t="shared" si="5"/>
        <v>0</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e">
        <f t="shared" si="14"/>
        <v>#N/A</v>
      </c>
      <c r="X23" s="22" t="e">
        <f t="shared" si="15"/>
        <v>#N/A</v>
      </c>
      <c r="Y23" s="44">
        <v>0</v>
      </c>
      <c r="Z23" s="46" t="e">
        <f t="shared" si="16"/>
        <v>#N/A</v>
      </c>
      <c r="AA23" s="22" t="e">
        <f t="shared" si="17"/>
        <v>#N/A</v>
      </c>
      <c r="AB23" s="44">
        <v>0</v>
      </c>
      <c r="AC23" s="46" t="e">
        <f t="shared" si="18"/>
        <v>#N/A</v>
      </c>
      <c r="AD23" s="22" t="e">
        <f t="shared" si="19"/>
        <v>#N/A</v>
      </c>
      <c r="AE23" s="44">
        <v>0</v>
      </c>
      <c r="AF23" s="46" t="e">
        <f t="shared" si="20"/>
        <v>#N/A</v>
      </c>
      <c r="AG23" s="22" t="e">
        <f t="shared" si="21"/>
        <v>#N/A</v>
      </c>
      <c r="AH23" s="44">
        <v>0</v>
      </c>
      <c r="AI23" s="46" t="e">
        <f t="shared" si="22"/>
        <v>#N/A</v>
      </c>
      <c r="AJ23" s="22" t="e">
        <f t="shared" si="23"/>
        <v>#N/A</v>
      </c>
      <c r="AK23" s="44">
        <v>0</v>
      </c>
      <c r="AL23" s="46" t="e">
        <f t="shared" si="24"/>
        <v>#N/A</v>
      </c>
      <c r="AM23" s="22" t="e">
        <f t="shared" si="25"/>
        <v>#N/A</v>
      </c>
      <c r="AN23" s="44">
        <v>0</v>
      </c>
      <c r="AO23" s="46" t="e">
        <f t="shared" si="26"/>
        <v>#N/A</v>
      </c>
      <c r="AP23" s="22" t="e">
        <f t="shared" si="27"/>
        <v>#N/A</v>
      </c>
      <c r="AQ23" s="44">
        <v>0</v>
      </c>
      <c r="AR23" s="46" t="e">
        <f t="shared" si="28"/>
        <v>#N/A</v>
      </c>
      <c r="AS23" s="22" t="e">
        <f t="shared" si="29"/>
        <v>#N/A</v>
      </c>
      <c r="AT23" s="44">
        <v>0</v>
      </c>
      <c r="AU23" s="46" t="e">
        <f t="shared" si="30"/>
        <v>#N/A</v>
      </c>
      <c r="AV23" s="22" t="e">
        <f t="shared" si="31"/>
        <v>#N/A</v>
      </c>
      <c r="AW23" s="44">
        <v>0</v>
      </c>
      <c r="AX23" s="46" t="e">
        <f t="shared" si="32"/>
        <v>#N/A</v>
      </c>
      <c r="AY23" s="22" t="e">
        <f t="shared" si="33"/>
        <v>#N/A</v>
      </c>
      <c r="AZ23" s="44">
        <v>0</v>
      </c>
      <c r="BA23" s="46" t="e">
        <f t="shared" si="34"/>
        <v>#N/A</v>
      </c>
      <c r="BB23" s="22" t="e">
        <f t="shared" si="35"/>
        <v>#N/A</v>
      </c>
      <c r="BC23" s="44">
        <v>0</v>
      </c>
      <c r="BD23" s="46" t="e">
        <f t="shared" si="36"/>
        <v>#N/A</v>
      </c>
      <c r="BE23" s="22" t="e">
        <f t="shared" si="37"/>
        <v>#N/A</v>
      </c>
      <c r="BF23" s="44">
        <v>0</v>
      </c>
      <c r="BG23" s="46" t="e">
        <f t="shared" si="38"/>
        <v>#N/A</v>
      </c>
      <c r="BH23" s="22" t="e">
        <f t="shared" si="39"/>
        <v>#N/A</v>
      </c>
      <c r="BI23" s="44">
        <v>0</v>
      </c>
      <c r="BJ23" s="46" t="e">
        <f t="shared" si="40"/>
        <v>#N/A</v>
      </c>
      <c r="BK23" s="22" t="e">
        <f t="shared" si="41"/>
        <v>#N/A</v>
      </c>
      <c r="BL23" s="44">
        <v>0</v>
      </c>
      <c r="BM23" s="46" t="e">
        <f t="shared" si="42"/>
        <v>#N/A</v>
      </c>
      <c r="BN23" s="22" t="e">
        <f t="shared" si="43"/>
        <v>#N/A</v>
      </c>
      <c r="BO23" s="44">
        <v>0</v>
      </c>
      <c r="BP23" s="46" t="e">
        <f t="shared" si="44"/>
        <v>#N/A</v>
      </c>
      <c r="BQ23" s="22" t="e">
        <f t="shared" si="45"/>
        <v>#N/A</v>
      </c>
      <c r="BR23" s="44">
        <v>0</v>
      </c>
      <c r="BS23" s="46" t="e">
        <f t="shared" si="46"/>
        <v>#N/A</v>
      </c>
      <c r="BT23" s="22" t="e">
        <f t="shared" si="47"/>
        <v>#N/A</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str">
        <f t="shared" si="2"/>
        <v xml:space="preserve"> </v>
      </c>
      <c r="F24" s="22">
        <f t="shared" si="3"/>
        <v>0</v>
      </c>
      <c r="G24" s="44">
        <v>0</v>
      </c>
      <c r="H24" s="46" t="str">
        <f t="shared" si="4"/>
        <v xml:space="preserve"> </v>
      </c>
      <c r="I24" s="22">
        <f t="shared" si="5"/>
        <v>0</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e">
        <f t="shared" si="14"/>
        <v>#N/A</v>
      </c>
      <c r="X24" s="22" t="e">
        <f t="shared" si="15"/>
        <v>#N/A</v>
      </c>
      <c r="Y24" s="44">
        <v>0</v>
      </c>
      <c r="Z24" s="46" t="e">
        <f t="shared" si="16"/>
        <v>#N/A</v>
      </c>
      <c r="AA24" s="22" t="e">
        <f t="shared" si="17"/>
        <v>#N/A</v>
      </c>
      <c r="AB24" s="44">
        <v>0</v>
      </c>
      <c r="AC24" s="46" t="e">
        <f t="shared" si="18"/>
        <v>#N/A</v>
      </c>
      <c r="AD24" s="22" t="e">
        <f t="shared" si="19"/>
        <v>#N/A</v>
      </c>
      <c r="AE24" s="44">
        <v>0</v>
      </c>
      <c r="AF24" s="46" t="e">
        <f t="shared" si="20"/>
        <v>#N/A</v>
      </c>
      <c r="AG24" s="22" t="e">
        <f t="shared" si="21"/>
        <v>#N/A</v>
      </c>
      <c r="AH24" s="44">
        <v>0</v>
      </c>
      <c r="AI24" s="46" t="e">
        <f t="shared" si="22"/>
        <v>#N/A</v>
      </c>
      <c r="AJ24" s="22" t="e">
        <f t="shared" si="23"/>
        <v>#N/A</v>
      </c>
      <c r="AK24" s="44">
        <v>0</v>
      </c>
      <c r="AL24" s="46" t="e">
        <f t="shared" si="24"/>
        <v>#N/A</v>
      </c>
      <c r="AM24" s="22" t="e">
        <f t="shared" si="25"/>
        <v>#N/A</v>
      </c>
      <c r="AN24" s="44">
        <v>0</v>
      </c>
      <c r="AO24" s="46" t="e">
        <f t="shared" si="26"/>
        <v>#N/A</v>
      </c>
      <c r="AP24" s="22" t="e">
        <f t="shared" si="27"/>
        <v>#N/A</v>
      </c>
      <c r="AQ24" s="44">
        <v>0</v>
      </c>
      <c r="AR24" s="46" t="e">
        <f t="shared" si="28"/>
        <v>#N/A</v>
      </c>
      <c r="AS24" s="22" t="e">
        <f t="shared" si="29"/>
        <v>#N/A</v>
      </c>
      <c r="AT24" s="44">
        <v>0</v>
      </c>
      <c r="AU24" s="46" t="e">
        <f t="shared" si="30"/>
        <v>#N/A</v>
      </c>
      <c r="AV24" s="22" t="e">
        <f t="shared" si="31"/>
        <v>#N/A</v>
      </c>
      <c r="AW24" s="44">
        <v>0</v>
      </c>
      <c r="AX24" s="46" t="e">
        <f t="shared" si="32"/>
        <v>#N/A</v>
      </c>
      <c r="AY24" s="22" t="e">
        <f t="shared" si="33"/>
        <v>#N/A</v>
      </c>
      <c r="AZ24" s="44">
        <v>0</v>
      </c>
      <c r="BA24" s="46" t="e">
        <f t="shared" si="34"/>
        <v>#N/A</v>
      </c>
      <c r="BB24" s="22" t="e">
        <f t="shared" si="35"/>
        <v>#N/A</v>
      </c>
      <c r="BC24" s="44">
        <v>0</v>
      </c>
      <c r="BD24" s="46" t="e">
        <f t="shared" si="36"/>
        <v>#N/A</v>
      </c>
      <c r="BE24" s="22" t="e">
        <f t="shared" si="37"/>
        <v>#N/A</v>
      </c>
      <c r="BF24" s="44">
        <v>0</v>
      </c>
      <c r="BG24" s="46" t="e">
        <f t="shared" si="38"/>
        <v>#N/A</v>
      </c>
      <c r="BH24" s="22" t="e">
        <f t="shared" si="39"/>
        <v>#N/A</v>
      </c>
      <c r="BI24" s="44">
        <v>0</v>
      </c>
      <c r="BJ24" s="46" t="e">
        <f t="shared" si="40"/>
        <v>#N/A</v>
      </c>
      <c r="BK24" s="22" t="e">
        <f t="shared" si="41"/>
        <v>#N/A</v>
      </c>
      <c r="BL24" s="44">
        <v>0</v>
      </c>
      <c r="BM24" s="46" t="e">
        <f t="shared" si="42"/>
        <v>#N/A</v>
      </c>
      <c r="BN24" s="22" t="e">
        <f t="shared" si="43"/>
        <v>#N/A</v>
      </c>
      <c r="BO24" s="44">
        <v>0</v>
      </c>
      <c r="BP24" s="46" t="e">
        <f t="shared" si="44"/>
        <v>#N/A</v>
      </c>
      <c r="BQ24" s="22" t="e">
        <f t="shared" si="45"/>
        <v>#N/A</v>
      </c>
      <c r="BR24" s="44">
        <v>0</v>
      </c>
      <c r="BS24" s="46" t="e">
        <f t="shared" si="46"/>
        <v>#N/A</v>
      </c>
      <c r="BT24" s="22" t="e">
        <f t="shared" si="47"/>
        <v>#N/A</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str">
        <f t="shared" si="2"/>
        <v xml:space="preserve"> </v>
      </c>
      <c r="F25" s="23">
        <f t="shared" si="3"/>
        <v>0</v>
      </c>
      <c r="G25" s="45">
        <v>0</v>
      </c>
      <c r="H25" s="47" t="str">
        <f t="shared" si="4"/>
        <v xml:space="preserve"> </v>
      </c>
      <c r="I25" s="23">
        <f t="shared" si="5"/>
        <v>0</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e">
        <f t="shared" si="14"/>
        <v>#N/A</v>
      </c>
      <c r="X25" s="23" t="e">
        <f t="shared" si="15"/>
        <v>#N/A</v>
      </c>
      <c r="Y25" s="45">
        <v>0</v>
      </c>
      <c r="Z25" s="47" t="e">
        <f t="shared" si="16"/>
        <v>#N/A</v>
      </c>
      <c r="AA25" s="23" t="e">
        <f t="shared" si="17"/>
        <v>#N/A</v>
      </c>
      <c r="AB25" s="45">
        <v>0</v>
      </c>
      <c r="AC25" s="47" t="e">
        <f t="shared" si="18"/>
        <v>#N/A</v>
      </c>
      <c r="AD25" s="23" t="e">
        <f t="shared" si="19"/>
        <v>#N/A</v>
      </c>
      <c r="AE25" s="45">
        <v>0</v>
      </c>
      <c r="AF25" s="47" t="e">
        <f t="shared" si="20"/>
        <v>#N/A</v>
      </c>
      <c r="AG25" s="23" t="e">
        <f t="shared" si="21"/>
        <v>#N/A</v>
      </c>
      <c r="AH25" s="45">
        <v>0</v>
      </c>
      <c r="AI25" s="47" t="e">
        <f t="shared" si="22"/>
        <v>#N/A</v>
      </c>
      <c r="AJ25" s="23" t="e">
        <f t="shared" si="23"/>
        <v>#N/A</v>
      </c>
      <c r="AK25" s="45">
        <v>0</v>
      </c>
      <c r="AL25" s="47" t="e">
        <f t="shared" si="24"/>
        <v>#N/A</v>
      </c>
      <c r="AM25" s="23" t="e">
        <f t="shared" si="25"/>
        <v>#N/A</v>
      </c>
      <c r="AN25" s="45">
        <v>0</v>
      </c>
      <c r="AO25" s="47" t="e">
        <f t="shared" si="26"/>
        <v>#N/A</v>
      </c>
      <c r="AP25" s="23" t="e">
        <f t="shared" si="27"/>
        <v>#N/A</v>
      </c>
      <c r="AQ25" s="45">
        <v>0</v>
      </c>
      <c r="AR25" s="47" t="e">
        <f t="shared" si="28"/>
        <v>#N/A</v>
      </c>
      <c r="AS25" s="23" t="e">
        <f t="shared" si="29"/>
        <v>#N/A</v>
      </c>
      <c r="AT25" s="45">
        <v>0</v>
      </c>
      <c r="AU25" s="47" t="e">
        <f t="shared" si="30"/>
        <v>#N/A</v>
      </c>
      <c r="AV25" s="23" t="e">
        <f t="shared" si="31"/>
        <v>#N/A</v>
      </c>
      <c r="AW25" s="45">
        <v>0</v>
      </c>
      <c r="AX25" s="47" t="e">
        <f t="shared" si="32"/>
        <v>#N/A</v>
      </c>
      <c r="AY25" s="23" t="e">
        <f t="shared" si="33"/>
        <v>#N/A</v>
      </c>
      <c r="AZ25" s="45">
        <v>0</v>
      </c>
      <c r="BA25" s="47" t="e">
        <f t="shared" si="34"/>
        <v>#N/A</v>
      </c>
      <c r="BB25" s="23" t="e">
        <f t="shared" si="35"/>
        <v>#N/A</v>
      </c>
      <c r="BC25" s="45">
        <v>0</v>
      </c>
      <c r="BD25" s="47" t="e">
        <f t="shared" si="36"/>
        <v>#N/A</v>
      </c>
      <c r="BE25" s="23" t="e">
        <f t="shared" si="37"/>
        <v>#N/A</v>
      </c>
      <c r="BF25" s="45">
        <v>0</v>
      </c>
      <c r="BG25" s="47" t="e">
        <f t="shared" si="38"/>
        <v>#N/A</v>
      </c>
      <c r="BH25" s="23" t="e">
        <f t="shared" si="39"/>
        <v>#N/A</v>
      </c>
      <c r="BI25" s="45">
        <v>0</v>
      </c>
      <c r="BJ25" s="47" t="e">
        <f t="shared" si="40"/>
        <v>#N/A</v>
      </c>
      <c r="BK25" s="23" t="e">
        <f t="shared" si="41"/>
        <v>#N/A</v>
      </c>
      <c r="BL25" s="45">
        <v>0</v>
      </c>
      <c r="BM25" s="47" t="e">
        <f t="shared" si="42"/>
        <v>#N/A</v>
      </c>
      <c r="BN25" s="23" t="e">
        <f t="shared" si="43"/>
        <v>#N/A</v>
      </c>
      <c r="BO25" s="45">
        <v>0</v>
      </c>
      <c r="BP25" s="47" t="e">
        <f t="shared" si="44"/>
        <v>#N/A</v>
      </c>
      <c r="BQ25" s="23" t="e">
        <f t="shared" si="45"/>
        <v>#N/A</v>
      </c>
      <c r="BR25" s="45">
        <v>0</v>
      </c>
      <c r="BS25" s="47" t="e">
        <f t="shared" si="46"/>
        <v>#N/A</v>
      </c>
      <c r="BT25" s="23" t="e">
        <f t="shared" si="47"/>
        <v>#N/A</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61" t="s">
        <v>58</v>
      </c>
      <c r="B26" s="262" t="s">
        <v>29</v>
      </c>
      <c r="C26" s="263"/>
      <c r="D26" s="264"/>
      <c r="E26" s="262" t="s">
        <v>29</v>
      </c>
      <c r="F26" s="263"/>
      <c r="G26" s="264"/>
      <c r="H26" s="262" t="s">
        <v>29</v>
      </c>
      <c r="I26" s="263"/>
      <c r="J26" s="264"/>
      <c r="K26" s="262" t="s">
        <v>29</v>
      </c>
      <c r="L26" s="263"/>
      <c r="M26" s="264"/>
      <c r="N26" s="262" t="s">
        <v>29</v>
      </c>
      <c r="O26" s="263"/>
      <c r="P26" s="264"/>
      <c r="Q26" s="262" t="s">
        <v>29</v>
      </c>
      <c r="R26" s="263"/>
      <c r="S26" s="264"/>
      <c r="T26" s="262" t="s">
        <v>29</v>
      </c>
      <c r="U26" s="263"/>
      <c r="V26" s="264"/>
      <c r="W26" s="262" t="s">
        <v>29</v>
      </c>
      <c r="X26" s="263"/>
      <c r="Y26" s="264"/>
      <c r="Z26" s="262" t="s">
        <v>29</v>
      </c>
      <c r="AA26" s="263"/>
      <c r="AB26" s="264"/>
      <c r="AC26" s="262" t="s">
        <v>29</v>
      </c>
      <c r="AD26" s="263"/>
      <c r="AE26" s="264"/>
      <c r="AF26" s="262" t="s">
        <v>29</v>
      </c>
      <c r="AG26" s="263"/>
      <c r="AH26" s="264"/>
      <c r="AI26" s="262" t="s">
        <v>29</v>
      </c>
      <c r="AJ26" s="263"/>
      <c r="AK26" s="264"/>
      <c r="AL26" s="262" t="s">
        <v>29</v>
      </c>
      <c r="AM26" s="263"/>
      <c r="AN26" s="264"/>
      <c r="AO26" s="262" t="s">
        <v>29</v>
      </c>
      <c r="AP26" s="263"/>
      <c r="AQ26" s="264"/>
      <c r="AR26" s="262" t="s">
        <v>29</v>
      </c>
      <c r="AS26" s="263"/>
      <c r="AT26" s="264"/>
      <c r="AU26" s="262" t="s">
        <v>29</v>
      </c>
      <c r="AV26" s="263"/>
      <c r="AW26" s="264"/>
      <c r="AX26" s="262" t="s">
        <v>29</v>
      </c>
      <c r="AY26" s="263"/>
      <c r="AZ26" s="264"/>
      <c r="BA26" s="262" t="s">
        <v>29</v>
      </c>
      <c r="BB26" s="263"/>
      <c r="BC26" s="264"/>
      <c r="BD26" s="262" t="s">
        <v>29</v>
      </c>
      <c r="BE26" s="263"/>
      <c r="BF26" s="264"/>
      <c r="BG26" s="262" t="s">
        <v>29</v>
      </c>
      <c r="BH26" s="263"/>
      <c r="BI26" s="264"/>
      <c r="BJ26" s="262" t="s">
        <v>29</v>
      </c>
      <c r="BK26" s="263"/>
      <c r="BL26" s="264"/>
      <c r="BM26" s="262" t="s">
        <v>29</v>
      </c>
      <c r="BN26" s="263"/>
      <c r="BO26" s="264"/>
      <c r="BP26" s="271" t="s">
        <v>29</v>
      </c>
      <c r="BQ26" s="272"/>
      <c r="BR26" s="273"/>
      <c r="BS26" s="271" t="s">
        <v>29</v>
      </c>
      <c r="BT26" s="272"/>
      <c r="BU26" s="273"/>
      <c r="BV26" s="271" t="s">
        <v>29</v>
      </c>
      <c r="BW26" s="272"/>
      <c r="BX26" s="273"/>
      <c r="BY26" s="271" t="s">
        <v>29</v>
      </c>
      <c r="BZ26" s="272"/>
      <c r="CA26" s="273"/>
      <c r="CB26" s="271" t="s">
        <v>29</v>
      </c>
      <c r="CC26" s="272"/>
      <c r="CD26" s="273"/>
      <c r="CE26" s="271" t="s">
        <v>29</v>
      </c>
      <c r="CF26" s="272"/>
      <c r="CG26" s="273"/>
      <c r="CH26" s="271" t="s">
        <v>29</v>
      </c>
      <c r="CI26" s="272"/>
      <c r="CJ26" s="273"/>
      <c r="CK26" s="271" t="s">
        <v>29</v>
      </c>
      <c r="CL26" s="272"/>
      <c r="CM26" s="273"/>
      <c r="CN26" s="78"/>
    </row>
    <row r="27" spans="1:92" s="16" customFormat="1" ht="14.25" customHeight="1" x14ac:dyDescent="0.2">
      <c r="A27" s="261"/>
      <c r="B27" s="265" t="str">
        <f>"["&amp;VLOOKUP(B$26,FPlookup,2,FALSE)&amp;"]"</f>
        <v>[]</v>
      </c>
      <c r="C27" s="266"/>
      <c r="D27" s="267"/>
      <c r="E27" s="265" t="str">
        <f>"["&amp;VLOOKUP(E$26,FPlookup,2,FALSE)&amp;"]"</f>
        <v>[]</v>
      </c>
      <c r="F27" s="266"/>
      <c r="G27" s="267"/>
      <c r="H27" s="265" t="str">
        <f>"["&amp;VLOOKUP(H$26,FPlookup,2,FALSE)&amp;"]"</f>
        <v>[]</v>
      </c>
      <c r="I27" s="266"/>
      <c r="J27" s="267"/>
      <c r="K27" s="265" t="str">
        <f>"["&amp;VLOOKUP(K$26,FPlookup,2,FALSE)&amp;"]"</f>
        <v>[]</v>
      </c>
      <c r="L27" s="266"/>
      <c r="M27" s="267"/>
      <c r="N27" s="265" t="str">
        <f>"["&amp;VLOOKUP(N$26,FPlookup,2,FALSE)&amp;"]"</f>
        <v>[]</v>
      </c>
      <c r="O27" s="266"/>
      <c r="P27" s="267"/>
      <c r="Q27" s="265" t="str">
        <f>"["&amp;VLOOKUP(Q$26,FPlookup,2,FALSE)&amp;"]"</f>
        <v>[]</v>
      </c>
      <c r="R27" s="266"/>
      <c r="S27" s="267"/>
      <c r="T27" s="265" t="str">
        <f>"["&amp;VLOOKUP(T$26,FPlookup,2,FALSE)&amp;"]"</f>
        <v>[]</v>
      </c>
      <c r="U27" s="266"/>
      <c r="V27" s="267"/>
      <c r="W27" s="265" t="str">
        <f>"["&amp;VLOOKUP(W$26,FPlookup,2,FALSE)&amp;"]"</f>
        <v>[]</v>
      </c>
      <c r="X27" s="266"/>
      <c r="Y27" s="267"/>
      <c r="Z27" s="265" t="str">
        <f>"["&amp;VLOOKUP(Z$26,FPlookup,2,FALSE)&amp;"]"</f>
        <v>[]</v>
      </c>
      <c r="AA27" s="266"/>
      <c r="AB27" s="267"/>
      <c r="AC27" s="265" t="str">
        <f>"["&amp;VLOOKUP(AC$26,FPlookup,2,FALSE)&amp;"]"</f>
        <v>[]</v>
      </c>
      <c r="AD27" s="266"/>
      <c r="AE27" s="267"/>
      <c r="AF27" s="265" t="str">
        <f>"["&amp;VLOOKUP(AF$26,FPlookup,2,FALSE)&amp;"]"</f>
        <v>[]</v>
      </c>
      <c r="AG27" s="266"/>
      <c r="AH27" s="267"/>
      <c r="AI27" s="265" t="str">
        <f>"["&amp;VLOOKUP(AI$26,FPlookup,2,FALSE)&amp;"]"</f>
        <v>[]</v>
      </c>
      <c r="AJ27" s="266"/>
      <c r="AK27" s="267"/>
      <c r="AL27" s="265" t="str">
        <f>"["&amp;VLOOKUP(AL$26,FPlookup,2,FALSE)&amp;"]"</f>
        <v>[]</v>
      </c>
      <c r="AM27" s="266"/>
      <c r="AN27" s="267"/>
      <c r="AO27" s="265" t="str">
        <f>"["&amp;VLOOKUP(AO$26,FPlookup,2,FALSE)&amp;"]"</f>
        <v>[]</v>
      </c>
      <c r="AP27" s="266"/>
      <c r="AQ27" s="267"/>
      <c r="AR27" s="265" t="str">
        <f>"["&amp;VLOOKUP(AR$26,FPlookup,2,FALSE)&amp;"]"</f>
        <v>[]</v>
      </c>
      <c r="AS27" s="266"/>
      <c r="AT27" s="267"/>
      <c r="AU27" s="265" t="str">
        <f>"["&amp;VLOOKUP(AU$26,FPlookup,2,FALSE)&amp;"]"</f>
        <v>[]</v>
      </c>
      <c r="AV27" s="266"/>
      <c r="AW27" s="267"/>
      <c r="AX27" s="265" t="str">
        <f>"["&amp;VLOOKUP(AX$26,FPlookup,2,FALSE)&amp;"]"</f>
        <v>[]</v>
      </c>
      <c r="AY27" s="266"/>
      <c r="AZ27" s="267"/>
      <c r="BA27" s="265" t="str">
        <f>"["&amp;VLOOKUP(BA$26,FPlookup,2,FALSE)&amp;"]"</f>
        <v>[]</v>
      </c>
      <c r="BB27" s="266"/>
      <c r="BC27" s="267"/>
      <c r="BD27" s="265" t="str">
        <f>"["&amp;VLOOKUP(BD$26,FPlookup,2,FALSE)&amp;"]"</f>
        <v>[]</v>
      </c>
      <c r="BE27" s="266"/>
      <c r="BF27" s="267"/>
      <c r="BG27" s="265" t="str">
        <f>"["&amp;VLOOKUP(BG$26,FPlookup,2,FALSE)&amp;"]"</f>
        <v>[]</v>
      </c>
      <c r="BH27" s="266"/>
      <c r="BI27" s="267"/>
      <c r="BJ27" s="265" t="str">
        <f>"["&amp;VLOOKUP(BJ$26,FPlookup,2,FALSE)&amp;"]"</f>
        <v>[]</v>
      </c>
      <c r="BK27" s="266"/>
      <c r="BL27" s="267"/>
      <c r="BM27" s="265" t="str">
        <f>"["&amp;VLOOKUP(BM$26,FPlookup,2,FALSE)&amp;"]"</f>
        <v>[]</v>
      </c>
      <c r="BN27" s="266"/>
      <c r="BO27" s="267"/>
      <c r="BP27" s="265" t="str">
        <f>"["&amp;VLOOKUP(BP$26,FPlookup,2,FALSE)&amp;"]"</f>
        <v>[]</v>
      </c>
      <c r="BQ27" s="266"/>
      <c r="BR27" s="267"/>
      <c r="BS27" s="265" t="str">
        <f>"["&amp;VLOOKUP(BS$26,FPlookup,2,FALSE)&amp;"]"</f>
        <v>[]</v>
      </c>
      <c r="BT27" s="266"/>
      <c r="BU27" s="267"/>
      <c r="BV27" s="265" t="str">
        <f>"["&amp;VLOOKUP(BV$26,FPlookup,2,FALSE)&amp;"]"</f>
        <v>[]</v>
      </c>
      <c r="BW27" s="266"/>
      <c r="BX27" s="267"/>
      <c r="BY27" s="265" t="str">
        <f>"["&amp;VLOOKUP(BY$26,FPlookup,2,FALSE)&amp;"]"</f>
        <v>[]</v>
      </c>
      <c r="BZ27" s="266"/>
      <c r="CA27" s="267"/>
      <c r="CB27" s="265" t="str">
        <f>"["&amp;VLOOKUP(CB$26,FPlookup,2,FALSE)&amp;"]"</f>
        <v>[]</v>
      </c>
      <c r="CC27" s="266"/>
      <c r="CD27" s="267"/>
      <c r="CE27" s="265" t="str">
        <f>"["&amp;VLOOKUP(CE$26,FPlookup,2,FALSE)&amp;"]"</f>
        <v>[]</v>
      </c>
      <c r="CF27" s="266"/>
      <c r="CG27" s="267"/>
      <c r="CH27" s="265" t="str">
        <f>"["&amp;VLOOKUP(CH$26,FPlookup,2,FALSE)&amp;"]"</f>
        <v>[]</v>
      </c>
      <c r="CI27" s="266"/>
      <c r="CJ27" s="267"/>
      <c r="CK27" s="265" t="str">
        <f>"["&amp;VLOOKUP(CK$26,FPlookup,2,FALSE)&amp;"]"</f>
        <v>[]</v>
      </c>
      <c r="CL27" s="266"/>
      <c r="CM27" s="267"/>
      <c r="CN27" s="78"/>
    </row>
    <row r="28" spans="1:92" s="50" customFormat="1" ht="159.75" customHeight="1" thickBot="1" x14ac:dyDescent="0.25">
      <c r="A28" s="261"/>
      <c r="B28" s="268" t="str">
        <f>VLOOKUP(B26,FPlookup,14,FALSE)</f>
        <v xml:space="preserve"> </v>
      </c>
      <c r="C28" s="269"/>
      <c r="D28" s="270"/>
      <c r="E28" s="268" t="str">
        <f>VLOOKUP(E26,FPlookup,14,FALSE)</f>
        <v xml:space="preserve"> </v>
      </c>
      <c r="F28" s="269"/>
      <c r="G28" s="270"/>
      <c r="H28" s="268" t="str">
        <f>VLOOKUP(H26,FPlookup,14,FALSE)</f>
        <v xml:space="preserve"> </v>
      </c>
      <c r="I28" s="269"/>
      <c r="J28" s="270"/>
      <c r="K28" s="268" t="str">
        <f>VLOOKUP(K26,FPlookup,14,FALSE)</f>
        <v xml:space="preserve"> </v>
      </c>
      <c r="L28" s="269"/>
      <c r="M28" s="270"/>
      <c r="N28" s="268" t="str">
        <f>VLOOKUP(N26,FPlookup,14,FALSE)</f>
        <v xml:space="preserve"> </v>
      </c>
      <c r="O28" s="269"/>
      <c r="P28" s="270"/>
      <c r="Q28" s="268" t="str">
        <f>VLOOKUP(Q26,FPlookup,14,FALSE)</f>
        <v xml:space="preserve"> </v>
      </c>
      <c r="R28" s="269"/>
      <c r="S28" s="270"/>
      <c r="T28" s="268" t="str">
        <f>VLOOKUP(T26,FPlookup,14,FALSE)</f>
        <v xml:space="preserve"> </v>
      </c>
      <c r="U28" s="269"/>
      <c r="V28" s="270"/>
      <c r="W28" s="268" t="str">
        <f>VLOOKUP(W26,FPlookup,14,FALSE)</f>
        <v xml:space="preserve"> </v>
      </c>
      <c r="X28" s="269"/>
      <c r="Y28" s="270"/>
      <c r="Z28" s="268" t="str">
        <f>VLOOKUP(Z26,FPlookup,14,FALSE)</f>
        <v xml:space="preserve"> </v>
      </c>
      <c r="AA28" s="269"/>
      <c r="AB28" s="270"/>
      <c r="AC28" s="268" t="str">
        <f>VLOOKUP(AC26,FPlookup,14,FALSE)</f>
        <v xml:space="preserve"> </v>
      </c>
      <c r="AD28" s="269"/>
      <c r="AE28" s="270"/>
      <c r="AF28" s="268" t="str">
        <f>VLOOKUP(AF26,FPlookup,14,FALSE)</f>
        <v xml:space="preserve"> </v>
      </c>
      <c r="AG28" s="269"/>
      <c r="AH28" s="270"/>
      <c r="AI28" s="268" t="str">
        <f>VLOOKUP(AI26,FPlookup,14,FALSE)</f>
        <v xml:space="preserve"> </v>
      </c>
      <c r="AJ28" s="269"/>
      <c r="AK28" s="270"/>
      <c r="AL28" s="268" t="str">
        <f>VLOOKUP(AL26,FPlookup,14,FALSE)</f>
        <v xml:space="preserve"> </v>
      </c>
      <c r="AM28" s="269"/>
      <c r="AN28" s="270"/>
      <c r="AO28" s="268" t="str">
        <f>VLOOKUP(AO26,FPlookup,14,FALSE)</f>
        <v xml:space="preserve"> </v>
      </c>
      <c r="AP28" s="269"/>
      <c r="AQ28" s="270"/>
      <c r="AR28" s="268" t="str">
        <f>VLOOKUP(AR26,FPlookup,14,FALSE)</f>
        <v xml:space="preserve"> </v>
      </c>
      <c r="AS28" s="269"/>
      <c r="AT28" s="270"/>
      <c r="AU28" s="268" t="str">
        <f>VLOOKUP(AU26,FPlookup,14,FALSE)</f>
        <v xml:space="preserve"> </v>
      </c>
      <c r="AV28" s="269"/>
      <c r="AW28" s="270"/>
      <c r="AX28" s="268" t="str">
        <f>VLOOKUP(AX26,FPlookup,14,FALSE)</f>
        <v xml:space="preserve"> </v>
      </c>
      <c r="AY28" s="269"/>
      <c r="AZ28" s="270"/>
      <c r="BA28" s="268" t="str">
        <f>VLOOKUP(BA26,FPlookup,14,FALSE)</f>
        <v xml:space="preserve"> </v>
      </c>
      <c r="BB28" s="269"/>
      <c r="BC28" s="270"/>
      <c r="BD28" s="268" t="str">
        <f>VLOOKUP(BD26,FPlookup,14,FALSE)</f>
        <v xml:space="preserve"> </v>
      </c>
      <c r="BE28" s="269"/>
      <c r="BF28" s="270"/>
      <c r="BG28" s="268" t="str">
        <f>VLOOKUP(BG26,FPlookup,14,FALSE)</f>
        <v xml:space="preserve"> </v>
      </c>
      <c r="BH28" s="269"/>
      <c r="BI28" s="270"/>
      <c r="BJ28" s="268" t="str">
        <f>VLOOKUP(BJ26,FPlookup,14,FALSE)</f>
        <v xml:space="preserve"> </v>
      </c>
      <c r="BK28" s="269"/>
      <c r="BL28" s="270"/>
      <c r="BM28" s="268" t="str">
        <f>VLOOKUP(BM26,FPlookup,14,FALSE)</f>
        <v xml:space="preserve"> </v>
      </c>
      <c r="BN28" s="269"/>
      <c r="BO28" s="270"/>
      <c r="BP28" s="268" t="str">
        <f>VLOOKUP(BP26,FPlookup,14,FALSE)</f>
        <v xml:space="preserve"> </v>
      </c>
      <c r="BQ28" s="269"/>
      <c r="BR28" s="270"/>
      <c r="BS28" s="268" t="str">
        <f>VLOOKUP(BS26,FPlookup,14,FALSE)</f>
        <v xml:space="preserve"> </v>
      </c>
      <c r="BT28" s="269"/>
      <c r="BU28" s="270"/>
      <c r="BV28" s="268" t="str">
        <f>VLOOKUP(BV26,FPlookup,14,FALSE)</f>
        <v xml:space="preserve"> </v>
      </c>
      <c r="BW28" s="269"/>
      <c r="BX28" s="270"/>
      <c r="BY28" s="268" t="str">
        <f>VLOOKUP(BY26,FPlookup,14,FALSE)</f>
        <v xml:space="preserve"> </v>
      </c>
      <c r="BZ28" s="269"/>
      <c r="CA28" s="270"/>
      <c r="CB28" s="268" t="str">
        <f>VLOOKUP(CB26,FPlookup,14,FALSE)</f>
        <v xml:space="preserve"> </v>
      </c>
      <c r="CC28" s="269"/>
      <c r="CD28" s="270"/>
      <c r="CE28" s="268" t="str">
        <f>VLOOKUP(CE26,FPlookup,14,FALSE)</f>
        <v xml:space="preserve"> </v>
      </c>
      <c r="CF28" s="269"/>
      <c r="CG28" s="270"/>
      <c r="CH28" s="268" t="str">
        <f>VLOOKUP(CH26,FPlookup,14,FALSE)</f>
        <v xml:space="preserve"> </v>
      </c>
      <c r="CI28" s="269"/>
      <c r="CJ28" s="270"/>
      <c r="CK28" s="268" t="str">
        <f>VLOOKUP(CK26,FPlookup,14,FALSE)</f>
        <v xml:space="preserve"> </v>
      </c>
      <c r="CL28" s="269"/>
      <c r="CM28" s="270"/>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A26:A28"/>
    <mergeCell ref="H26:J26"/>
    <mergeCell ref="H27:J27"/>
    <mergeCell ref="H28:J28"/>
    <mergeCell ref="K26:M26"/>
    <mergeCell ref="K27:M27"/>
    <mergeCell ref="K28:M28"/>
    <mergeCell ref="B26:D26"/>
    <mergeCell ref="B28:D28"/>
    <mergeCell ref="E26:G26"/>
    <mergeCell ref="E28:G28"/>
    <mergeCell ref="B27:D27"/>
    <mergeCell ref="E27:G27"/>
  </mergeCells>
  <conditionalFormatting sqref="B4:B25">
    <cfRule type="expression" dxfId="33" priority="62">
      <formula>C4=0</formula>
    </cfRule>
  </conditionalFormatting>
  <conditionalFormatting sqref="E4:E25">
    <cfRule type="expression" dxfId="32" priority="29">
      <formula>F4=0</formula>
    </cfRule>
  </conditionalFormatting>
  <conditionalFormatting sqref="CK4:CK25">
    <cfRule type="expression" dxfId="31" priority="1">
      <formula>CL4=0</formula>
    </cfRule>
  </conditionalFormatting>
  <conditionalFormatting sqref="H4:H25">
    <cfRule type="expression" dxfId="30" priority="28">
      <formula>I4=0</formula>
    </cfRule>
  </conditionalFormatting>
  <conditionalFormatting sqref="K4:K25">
    <cfRule type="expression" dxfId="29" priority="27">
      <formula>L4=0</formula>
    </cfRule>
  </conditionalFormatting>
  <conditionalFormatting sqref="N4:N25">
    <cfRule type="expression" dxfId="28" priority="26">
      <formula>O4=0</formula>
    </cfRule>
  </conditionalFormatting>
  <conditionalFormatting sqref="Q4:Q25">
    <cfRule type="expression" dxfId="27" priority="25">
      <formula>R4=0</formula>
    </cfRule>
  </conditionalFormatting>
  <conditionalFormatting sqref="T4:T25">
    <cfRule type="expression" dxfId="26" priority="24">
      <formula>U4=0</formula>
    </cfRule>
  </conditionalFormatting>
  <conditionalFormatting sqref="W4:W25">
    <cfRule type="expression" dxfId="25" priority="23">
      <formula>X4=0</formula>
    </cfRule>
  </conditionalFormatting>
  <conditionalFormatting sqref="Z4:Z25">
    <cfRule type="expression" dxfId="24" priority="22">
      <formula>AA4=0</formula>
    </cfRule>
  </conditionalFormatting>
  <conditionalFormatting sqref="AC4:AC25">
    <cfRule type="expression" dxfId="23" priority="21">
      <formula>AD4=0</formula>
    </cfRule>
  </conditionalFormatting>
  <conditionalFormatting sqref="AF4:AF25">
    <cfRule type="expression" dxfId="22" priority="20">
      <formula>AG4=0</formula>
    </cfRule>
  </conditionalFormatting>
  <conditionalFormatting sqref="AI4:AI25">
    <cfRule type="expression" dxfId="21" priority="19">
      <formula>AJ4=0</formula>
    </cfRule>
  </conditionalFormatting>
  <conditionalFormatting sqref="AL4:AL25">
    <cfRule type="expression" dxfId="20" priority="18">
      <formula>AM4=0</formula>
    </cfRule>
  </conditionalFormatting>
  <conditionalFormatting sqref="AO4:AO25">
    <cfRule type="expression" dxfId="19" priority="17">
      <formula>AP4=0</formula>
    </cfRule>
  </conditionalFormatting>
  <conditionalFormatting sqref="AR4:AR25">
    <cfRule type="expression" dxfId="18" priority="16">
      <formula>AS4=0</formula>
    </cfRule>
  </conditionalFormatting>
  <conditionalFormatting sqref="AU4:AU25">
    <cfRule type="expression" dxfId="17" priority="15">
      <formula>AV4=0</formula>
    </cfRule>
  </conditionalFormatting>
  <conditionalFormatting sqref="AX4:AX25">
    <cfRule type="expression" dxfId="16" priority="14">
      <formula>AY4=0</formula>
    </cfRule>
  </conditionalFormatting>
  <conditionalFormatting sqref="BA4:BA25">
    <cfRule type="expression" dxfId="15" priority="13">
      <formula>BB4=0</formula>
    </cfRule>
  </conditionalFormatting>
  <conditionalFormatting sqref="BD4:BD25">
    <cfRule type="expression" dxfId="14" priority="12">
      <formula>BE4=0</formula>
    </cfRule>
  </conditionalFormatting>
  <conditionalFormatting sqref="BG4:BG25">
    <cfRule type="expression" dxfId="13" priority="11">
      <formula>BH4=0</formula>
    </cfRule>
  </conditionalFormatting>
  <conditionalFormatting sqref="BJ4:BJ25">
    <cfRule type="expression" dxfId="12" priority="10">
      <formula>BK4=0</formula>
    </cfRule>
  </conditionalFormatting>
  <conditionalFormatting sqref="BM4:BM25">
    <cfRule type="expression" dxfId="11" priority="9">
      <formula>BN4=0</formula>
    </cfRule>
  </conditionalFormatting>
  <conditionalFormatting sqref="BP4:BP25">
    <cfRule type="expression" dxfId="10" priority="8">
      <formula>BQ4=0</formula>
    </cfRule>
  </conditionalFormatting>
  <conditionalFormatting sqref="BS4:BS25">
    <cfRule type="expression" dxfId="9" priority="7">
      <formula>BT4=0</formula>
    </cfRule>
  </conditionalFormatting>
  <conditionalFormatting sqref="BV4:BV25">
    <cfRule type="expression" dxfId="8" priority="6">
      <formula>BW4=0</formula>
    </cfRule>
  </conditionalFormatting>
  <conditionalFormatting sqref="BY4:BY25">
    <cfRule type="expression" dxfId="7" priority="5">
      <formula>BZ4=0</formula>
    </cfRule>
  </conditionalFormatting>
  <conditionalFormatting sqref="CB4:CB25">
    <cfRule type="expression" dxfId="6" priority="4">
      <formula>CC4=0</formula>
    </cfRule>
  </conditionalFormatting>
  <conditionalFormatting sqref="CE4:CE25">
    <cfRule type="expression" dxfId="5" priority="3">
      <formula>CF4=0</formula>
    </cfRule>
  </conditionalFormatting>
  <conditionalFormatting sqref="CH4:CH25">
    <cfRule type="expression" dxfId="4" priority="2">
      <formula>CI4=0</formula>
    </cfRule>
  </conditionalFormatting>
  <dataValidations count="1">
    <dataValidation type="list" allowBlank="1" showInputMessage="1" showErrorMessage="1" sqref="B26 Z26 CE26 CH26 CK26 Q26 T26 E26 H26 K26 N26 W26 AC26 AF26 AI26 AL26 AO26 AR26 AU26 AX26 BA26 BD26 BG26 BJ26 BP26 BS26 BV26 BY26 CB26 BM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D4" sqref="D4"/>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2352</v>
      </c>
      <c r="C3" s="72"/>
      <c r="D3" s="70" t="s">
        <v>2369</v>
      </c>
      <c r="E3" s="72"/>
    </row>
    <row r="4" spans="1:5" s="56" customFormat="1" ht="15" x14ac:dyDescent="0.2">
      <c r="A4" s="72"/>
      <c r="B4" s="69" t="str">
        <f>VLOOKUP(B3,Talents,2,FALSE)&amp;" - "&amp;VLOOKUP(B3,Talents,4,FALSE)</f>
        <v>Sith Apprentice [Sith] - 223</v>
      </c>
      <c r="C4" s="24"/>
      <c r="D4" s="69" t="str">
        <f>VLOOKUP(D3,Feats,3,FALSE)</f>
        <v>SaV 25</v>
      </c>
      <c r="E4" s="72"/>
    </row>
    <row r="5" spans="1:5" s="56" customFormat="1" ht="15.75" thickBot="1" x14ac:dyDescent="0.25">
      <c r="A5" s="72"/>
      <c r="B5" s="68"/>
      <c r="C5" s="24"/>
      <c r="D5"/>
      <c r="E5" s="72"/>
    </row>
    <row r="6" spans="1:5" ht="303.75" customHeight="1" thickBot="1" x14ac:dyDescent="0.25">
      <c r="A6" s="24"/>
      <c r="B6" s="48" t="str">
        <f>VLOOKUP(B3,Talents,3,FALSE)</f>
        <v>Spend a Force Point as a standard action to make an attack roll against the Fortitude Defense or a target within 6 squares, dealing 1d6 points of damage per class level and healing yourself an equivalent amount on a hit</v>
      </c>
      <c r="C6" s="24"/>
      <c r="D6" s="67" t="str">
        <f>VLOOKUP(D3,Feats,2,FALSE)</f>
        <v>Gain extra attack on a second target upon damaging the first target</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4924</v>
      </c>
      <c r="K4" t="s">
        <v>77</v>
      </c>
      <c r="L4" t="s">
        <v>83</v>
      </c>
      <c r="M4" s="29" t="s">
        <v>34</v>
      </c>
      <c r="N4" s="28" t="s">
        <v>4925</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4926</v>
      </c>
      <c r="L7" t="s">
        <v>89</v>
      </c>
      <c r="N7" s="28" t="s">
        <v>4927</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4928</v>
      </c>
      <c r="L10" t="s">
        <v>83</v>
      </c>
      <c r="N10" s="28" t="s">
        <v>4929</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4930</v>
      </c>
      <c r="H13" t="s">
        <v>101</v>
      </c>
      <c r="L13" t="s">
        <v>102</v>
      </c>
      <c r="M13" s="29" t="s">
        <v>34</v>
      </c>
      <c r="N13" s="28" t="s">
        <v>4931</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4932</v>
      </c>
      <c r="I18" t="s">
        <v>77</v>
      </c>
      <c r="L18" t="s">
        <v>114</v>
      </c>
      <c r="M18" s="29" t="s">
        <v>34</v>
      </c>
      <c r="N18" s="28" t="s">
        <v>4933</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4934</v>
      </c>
      <c r="L26">
        <v>96</v>
      </c>
      <c r="M26" s="29" t="s">
        <v>140</v>
      </c>
      <c r="N26" s="28" t="s">
        <v>4935</v>
      </c>
    </row>
    <row r="27" spans="1:14" ht="89.25" x14ac:dyDescent="0.2">
      <c r="A27" t="s">
        <v>141</v>
      </c>
      <c r="B27" t="s">
        <v>99</v>
      </c>
      <c r="C27" t="s">
        <v>85</v>
      </c>
      <c r="D27" t="s">
        <v>142</v>
      </c>
      <c r="E27">
        <v>12</v>
      </c>
      <c r="F27" t="s">
        <v>82</v>
      </c>
      <c r="G27" s="28" t="s">
        <v>4936</v>
      </c>
      <c r="H27" t="s">
        <v>101</v>
      </c>
      <c r="L27" t="s">
        <v>128</v>
      </c>
      <c r="M27" s="29" t="s">
        <v>143</v>
      </c>
      <c r="N27" s="28" t="s">
        <v>4937</v>
      </c>
    </row>
    <row r="28" spans="1:14" ht="51" x14ac:dyDescent="0.2">
      <c r="A28" t="s">
        <v>144</v>
      </c>
      <c r="B28" t="s">
        <v>74</v>
      </c>
      <c r="C28" t="s">
        <v>104</v>
      </c>
      <c r="D28" t="s">
        <v>86</v>
      </c>
      <c r="G28" s="28" t="s">
        <v>4938</v>
      </c>
      <c r="I28" t="s">
        <v>77</v>
      </c>
      <c r="L28" t="s">
        <v>136</v>
      </c>
      <c r="M28" s="29" t="s">
        <v>4576</v>
      </c>
      <c r="N28" s="28" t="s">
        <v>4939</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4940</v>
      </c>
      <c r="L30" t="s">
        <v>149</v>
      </c>
      <c r="M30" s="29" t="s">
        <v>34</v>
      </c>
      <c r="N30" s="28" t="s">
        <v>4941</v>
      </c>
    </row>
    <row r="31" spans="1:14" ht="51" x14ac:dyDescent="0.2">
      <c r="A31" t="s">
        <v>150</v>
      </c>
      <c r="C31" t="s">
        <v>75</v>
      </c>
      <c r="D31" t="s">
        <v>4580</v>
      </c>
      <c r="E31">
        <v>12</v>
      </c>
      <c r="F31" t="s">
        <v>82</v>
      </c>
      <c r="G31" s="28" t="s">
        <v>4942</v>
      </c>
      <c r="K31" t="s">
        <v>77</v>
      </c>
      <c r="L31">
        <v>97</v>
      </c>
      <c r="M31" s="29" t="s">
        <v>34</v>
      </c>
      <c r="N31" s="28" t="s">
        <v>4943</v>
      </c>
    </row>
    <row r="32" spans="1:14" ht="102" x14ac:dyDescent="0.2">
      <c r="A32" t="s">
        <v>151</v>
      </c>
      <c r="B32" t="s">
        <v>80</v>
      </c>
      <c r="C32" t="s">
        <v>75</v>
      </c>
      <c r="D32" t="s">
        <v>4580</v>
      </c>
      <c r="E32">
        <v>12</v>
      </c>
      <c r="F32" t="s">
        <v>82</v>
      </c>
      <c r="G32" s="28" t="s">
        <v>4944</v>
      </c>
      <c r="K32" t="s">
        <v>77</v>
      </c>
      <c r="L32">
        <v>97</v>
      </c>
      <c r="M32" s="29" t="s">
        <v>4541</v>
      </c>
      <c r="N32" s="28" t="s">
        <v>4945</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4946</v>
      </c>
      <c r="H34" t="s">
        <v>101</v>
      </c>
      <c r="L34">
        <v>97</v>
      </c>
      <c r="M34" s="29" t="s">
        <v>34</v>
      </c>
      <c r="N34" s="28" t="s">
        <v>4947</v>
      </c>
    </row>
    <row r="35" spans="1:14" ht="102" x14ac:dyDescent="0.2">
      <c r="A35" t="s">
        <v>157</v>
      </c>
      <c r="B35" t="s">
        <v>99</v>
      </c>
      <c r="C35" t="s">
        <v>75</v>
      </c>
      <c r="D35" t="s">
        <v>158</v>
      </c>
      <c r="E35">
        <v>12</v>
      </c>
      <c r="G35" s="28" t="s">
        <v>4948</v>
      </c>
      <c r="H35" t="s">
        <v>101</v>
      </c>
      <c r="L35" t="s">
        <v>128</v>
      </c>
      <c r="M35" s="29" t="s">
        <v>159</v>
      </c>
      <c r="N35" s="28" t="s">
        <v>4949</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4950</v>
      </c>
      <c r="K38" t="s">
        <v>77</v>
      </c>
      <c r="L38">
        <v>97</v>
      </c>
      <c r="M38" s="29" t="s">
        <v>34</v>
      </c>
      <c r="N38" s="28" t="s">
        <v>4951</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4952</v>
      </c>
      <c r="L41">
        <v>98</v>
      </c>
      <c r="M41" s="29" t="s">
        <v>34</v>
      </c>
      <c r="N41" s="28" t="s">
        <v>4953</v>
      </c>
    </row>
    <row r="42" spans="1:14" ht="89.25" x14ac:dyDescent="0.2">
      <c r="A42" t="s">
        <v>169</v>
      </c>
      <c r="B42" t="s">
        <v>80</v>
      </c>
      <c r="C42" t="s">
        <v>75</v>
      </c>
      <c r="D42" t="s">
        <v>4591</v>
      </c>
      <c r="E42">
        <v>12</v>
      </c>
      <c r="F42" t="s">
        <v>82</v>
      </c>
      <c r="G42" s="28" t="s">
        <v>4954</v>
      </c>
      <c r="K42" t="s">
        <v>77</v>
      </c>
      <c r="L42">
        <v>98</v>
      </c>
      <c r="M42" s="29" t="s">
        <v>4543</v>
      </c>
      <c r="N42" s="28" t="s">
        <v>4955</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4956</v>
      </c>
      <c r="K44" t="s">
        <v>77</v>
      </c>
      <c r="L44" t="s">
        <v>174</v>
      </c>
      <c r="M44" s="29" t="s">
        <v>4593</v>
      </c>
      <c r="N44" s="28" t="s">
        <v>4957</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4958</v>
      </c>
      <c r="K50" t="s">
        <v>77</v>
      </c>
      <c r="L50" t="s">
        <v>183</v>
      </c>
      <c r="N50" s="28" t="s">
        <v>4959</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4960</v>
      </c>
      <c r="K52" t="s">
        <v>77</v>
      </c>
      <c r="L52" t="s">
        <v>149</v>
      </c>
      <c r="N52" s="28" t="s">
        <v>4961</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4962</v>
      </c>
      <c r="H54" t="s">
        <v>101</v>
      </c>
      <c r="L54" t="s">
        <v>134</v>
      </c>
      <c r="M54" s="29" t="s">
        <v>34</v>
      </c>
      <c r="N54" s="28" t="s">
        <v>4963</v>
      </c>
    </row>
    <row r="55" spans="1:14" ht="63.75" x14ac:dyDescent="0.2">
      <c r="A55" t="s">
        <v>197</v>
      </c>
      <c r="B55" t="s">
        <v>74</v>
      </c>
      <c r="C55" t="s">
        <v>104</v>
      </c>
      <c r="D55" t="s">
        <v>198</v>
      </c>
      <c r="G55" s="28" t="s">
        <v>4964</v>
      </c>
      <c r="I55" t="s">
        <v>77</v>
      </c>
      <c r="L55" t="s">
        <v>180</v>
      </c>
      <c r="M55" s="29" t="s">
        <v>4608</v>
      </c>
      <c r="N55" s="28" t="s">
        <v>4965</v>
      </c>
    </row>
    <row r="56" spans="1:14" ht="63.75" x14ac:dyDescent="0.2">
      <c r="A56" t="s">
        <v>199</v>
      </c>
      <c r="B56" t="s">
        <v>153</v>
      </c>
      <c r="C56" t="s">
        <v>75</v>
      </c>
      <c r="D56">
        <v>1</v>
      </c>
      <c r="E56">
        <v>6</v>
      </c>
      <c r="F56" t="s">
        <v>82</v>
      </c>
      <c r="G56" s="28" t="s">
        <v>4966</v>
      </c>
      <c r="H56" t="s">
        <v>133</v>
      </c>
      <c r="L56" t="s">
        <v>200</v>
      </c>
      <c r="M56" s="29" t="s">
        <v>34</v>
      </c>
      <c r="N56" s="28" t="s">
        <v>4967</v>
      </c>
    </row>
    <row r="57" spans="1:14" ht="102" x14ac:dyDescent="0.2">
      <c r="A57" t="s">
        <v>201</v>
      </c>
      <c r="B57" t="s">
        <v>202</v>
      </c>
      <c r="C57" t="s">
        <v>75</v>
      </c>
      <c r="D57" t="s">
        <v>203</v>
      </c>
      <c r="E57">
        <v>6</v>
      </c>
      <c r="F57" t="s">
        <v>82</v>
      </c>
      <c r="G57" s="28" t="s">
        <v>4968</v>
      </c>
      <c r="H57" t="s">
        <v>101</v>
      </c>
      <c r="J57" t="s">
        <v>77</v>
      </c>
      <c r="L57" t="s">
        <v>183</v>
      </c>
      <c r="N57" s="28" t="s">
        <v>4969</v>
      </c>
    </row>
    <row r="58" spans="1:14" ht="102" x14ac:dyDescent="0.2">
      <c r="A58" t="s">
        <v>53</v>
      </c>
      <c r="B58" t="s">
        <v>204</v>
      </c>
      <c r="C58" t="s">
        <v>75</v>
      </c>
      <c r="D58" t="s">
        <v>100</v>
      </c>
      <c r="E58">
        <v>12</v>
      </c>
      <c r="F58" t="s">
        <v>82</v>
      </c>
      <c r="G58" s="28" t="s">
        <v>4970</v>
      </c>
      <c r="J58" t="s">
        <v>77</v>
      </c>
      <c r="L58" t="s">
        <v>205</v>
      </c>
      <c r="M58" s="29" t="s">
        <v>206</v>
      </c>
      <c r="N58" s="28" t="s">
        <v>4971</v>
      </c>
    </row>
    <row r="59" spans="1:14" ht="140.25" x14ac:dyDescent="0.2">
      <c r="A59" t="s">
        <v>207</v>
      </c>
      <c r="B59" t="s">
        <v>204</v>
      </c>
      <c r="C59" t="s">
        <v>75</v>
      </c>
      <c r="D59" t="s">
        <v>208</v>
      </c>
      <c r="F59" t="s">
        <v>82</v>
      </c>
      <c r="G59" s="28" t="s">
        <v>4972</v>
      </c>
      <c r="J59" t="s">
        <v>77</v>
      </c>
      <c r="L59">
        <v>98</v>
      </c>
      <c r="M59" s="29" t="s">
        <v>4609</v>
      </c>
      <c r="N59" s="28" t="s">
        <v>4973</v>
      </c>
    </row>
    <row r="60" spans="1:14" ht="63.75" x14ac:dyDescent="0.2">
      <c r="A60" t="s">
        <v>209</v>
      </c>
      <c r="C60" t="s">
        <v>75</v>
      </c>
      <c r="D60" t="s">
        <v>210</v>
      </c>
      <c r="G60" s="28" t="s">
        <v>4974</v>
      </c>
      <c r="L60" t="s">
        <v>200</v>
      </c>
      <c r="N60" s="28" t="s">
        <v>4975</v>
      </c>
    </row>
    <row r="61" spans="1:14" ht="178.5" x14ac:dyDescent="0.2">
      <c r="A61" t="s">
        <v>211</v>
      </c>
      <c r="B61" t="s">
        <v>80</v>
      </c>
      <c r="C61" t="s">
        <v>75</v>
      </c>
      <c r="D61" t="s">
        <v>4610</v>
      </c>
      <c r="E61">
        <v>12</v>
      </c>
      <c r="F61" t="s">
        <v>82</v>
      </c>
      <c r="G61" s="28" t="s">
        <v>4976</v>
      </c>
      <c r="K61" t="s">
        <v>4544</v>
      </c>
      <c r="L61">
        <v>98</v>
      </c>
      <c r="M61" s="29" t="s">
        <v>4611</v>
      </c>
      <c r="N61" s="28" t="s">
        <v>4977</v>
      </c>
    </row>
    <row r="62" spans="1:14" ht="51" x14ac:dyDescent="0.2">
      <c r="A62" t="s">
        <v>212</v>
      </c>
      <c r="C62" t="s">
        <v>104</v>
      </c>
      <c r="D62" t="s">
        <v>213</v>
      </c>
      <c r="G62" s="28" t="s">
        <v>4978</v>
      </c>
      <c r="L62">
        <v>99</v>
      </c>
      <c r="N62" s="28" t="s">
        <v>4979</v>
      </c>
    </row>
    <row r="63" spans="1:14" ht="63.75" x14ac:dyDescent="0.2">
      <c r="A63" t="s">
        <v>54</v>
      </c>
      <c r="B63" t="s">
        <v>204</v>
      </c>
      <c r="C63" t="s">
        <v>104</v>
      </c>
      <c r="D63" t="s">
        <v>148</v>
      </c>
      <c r="E63">
        <v>12</v>
      </c>
      <c r="F63" t="s">
        <v>82</v>
      </c>
      <c r="G63" s="28" t="s">
        <v>4980</v>
      </c>
      <c r="J63" t="s">
        <v>77</v>
      </c>
      <c r="L63" t="s">
        <v>134</v>
      </c>
      <c r="M63" s="29" t="b">
        <v>0</v>
      </c>
      <c r="N63" s="28" t="s">
        <v>4981</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4982</v>
      </c>
      <c r="L66" t="s">
        <v>205</v>
      </c>
      <c r="M66" s="29" t="s">
        <v>34</v>
      </c>
      <c r="N66" s="28" t="s">
        <v>4983</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4984</v>
      </c>
      <c r="I68" t="s">
        <v>77</v>
      </c>
      <c r="L68" t="s">
        <v>221</v>
      </c>
      <c r="M68" s="29" t="s">
        <v>4619</v>
      </c>
      <c r="N68" s="28" t="s">
        <v>4985</v>
      </c>
    </row>
    <row r="69" spans="1:14" ht="63.75" x14ac:dyDescent="0.2">
      <c r="A69" t="s">
        <v>222</v>
      </c>
      <c r="C69" t="s">
        <v>104</v>
      </c>
      <c r="D69" t="s">
        <v>223</v>
      </c>
      <c r="G69" s="28" t="s">
        <v>4986</v>
      </c>
      <c r="L69">
        <v>100</v>
      </c>
      <c r="M69" s="29" t="s">
        <v>34</v>
      </c>
      <c r="N69" s="28" t="s">
        <v>4987</v>
      </c>
    </row>
    <row r="70" spans="1:14" ht="63.75" x14ac:dyDescent="0.2">
      <c r="A70" t="s">
        <v>224</v>
      </c>
      <c r="B70" t="s">
        <v>99</v>
      </c>
      <c r="C70" t="s">
        <v>75</v>
      </c>
      <c r="D70" t="s">
        <v>190</v>
      </c>
      <c r="E70">
        <v>6</v>
      </c>
      <c r="F70" t="s">
        <v>82</v>
      </c>
      <c r="G70" s="28" t="s">
        <v>4988</v>
      </c>
      <c r="H70" t="s">
        <v>101</v>
      </c>
      <c r="L70" t="s">
        <v>225</v>
      </c>
      <c r="M70" s="29" t="s">
        <v>34</v>
      </c>
      <c r="N70" s="28" t="s">
        <v>4989</v>
      </c>
    </row>
    <row r="71" spans="1:14" ht="89.25" x14ac:dyDescent="0.2">
      <c r="A71" t="s">
        <v>226</v>
      </c>
      <c r="B71" t="s">
        <v>80</v>
      </c>
      <c r="C71" t="s">
        <v>75</v>
      </c>
      <c r="D71" t="s">
        <v>195</v>
      </c>
      <c r="E71" t="s">
        <v>196</v>
      </c>
      <c r="G71" s="28" t="s">
        <v>4990</v>
      </c>
      <c r="K71" t="s">
        <v>77</v>
      </c>
      <c r="L71" t="s">
        <v>227</v>
      </c>
      <c r="M71" s="29" t="s">
        <v>4620</v>
      </c>
      <c r="N71" s="28" t="s">
        <v>4991</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4992</v>
      </c>
      <c r="H76" t="s">
        <v>133</v>
      </c>
      <c r="L76">
        <v>100</v>
      </c>
      <c r="M76" s="29" t="s">
        <v>238</v>
      </c>
      <c r="N76" s="28" t="s">
        <v>4993</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4994</v>
      </c>
      <c r="K79" t="s">
        <v>77</v>
      </c>
      <c r="L79" t="s">
        <v>242</v>
      </c>
      <c r="N79" s="28" t="s">
        <v>4995</v>
      </c>
    </row>
    <row r="80" spans="1:14" ht="63.75" x14ac:dyDescent="0.2">
      <c r="A80" t="s">
        <v>243</v>
      </c>
      <c r="B80" t="s">
        <v>80</v>
      </c>
      <c r="C80" t="s">
        <v>85</v>
      </c>
      <c r="D80">
        <v>1</v>
      </c>
      <c r="E80" t="s">
        <v>196</v>
      </c>
      <c r="G80" s="28" t="s">
        <v>4996</v>
      </c>
      <c r="K80" t="s">
        <v>77</v>
      </c>
      <c r="L80" t="s">
        <v>134</v>
      </c>
      <c r="M80" s="29" t="s">
        <v>34</v>
      </c>
      <c r="N80" s="28" t="s">
        <v>4997</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4998</v>
      </c>
      <c r="L83" t="s">
        <v>225</v>
      </c>
      <c r="M83" s="29" t="s">
        <v>4639</v>
      </c>
      <c r="N83" s="28" t="s">
        <v>4999</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5000</v>
      </c>
      <c r="J85" t="s">
        <v>77</v>
      </c>
      <c r="L85" t="s">
        <v>205</v>
      </c>
      <c r="M85" s="29" t="s">
        <v>34</v>
      </c>
      <c r="N85" s="28" t="s">
        <v>5001</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5002</v>
      </c>
      <c r="I87" t="s">
        <v>77</v>
      </c>
      <c r="L87" t="s">
        <v>251</v>
      </c>
      <c r="N87" s="28" t="s">
        <v>5003</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5004</v>
      </c>
      <c r="H92" t="s">
        <v>101</v>
      </c>
      <c r="L92" t="s">
        <v>242</v>
      </c>
      <c r="N92" s="28" t="s">
        <v>5005</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2012-03-04T23:50:37Z</dcterms:modified>
</cp:coreProperties>
</file>