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9585" yWindow="-15" windowWidth="9615" windowHeight="9225" firstSheet="2" activeTab="4"/>
  </bookViews>
  <sheets>
    <sheet name="List" sheetId="9" state="hidden" r:id="rId1"/>
    <sheet name="F_T lookup" sheetId="16" state="hidden" r:id="rId2"/>
    <sheet name="Blocks" sheetId="17" r:id="rId3"/>
    <sheet name="Tracker" sheetId="18" r:id="rId4"/>
    <sheet name="Rounds" sheetId="19" r:id="rId5"/>
    <sheet name="Force Power uses" sheetId="12" r:id="rId6"/>
    <sheet name="Feats_talents" sheetId="14" r:id="rId7"/>
    <sheet name="Force Power cards" sheetId="13" state="hidden" r:id="rId8"/>
  </sheets>
  <definedNames>
    <definedName name="_xlnm._FilterDatabase" localSheetId="1" hidden="1">'F_T lookup'!$A$2:$H$1094</definedName>
    <definedName name="_xlnm._FilterDatabase" localSheetId="3" hidden="1">Tracker!$B$3:$AI$3</definedName>
    <definedName name="Battle">Tracker!$A$2:$AJ$60</definedName>
    <definedName name="Blocks">StatBlocksStart:StatBlocksEnd</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List">ListStart:ListEnd</definedName>
    <definedName name="ListEnd">List!$A$120</definedName>
    <definedName name="ListStart">List!$A$1</definedName>
    <definedName name="Names">Blocks!$B$2:$DD$2</definedName>
    <definedName name="NamesEnd">Blocks!$DD$2</definedName>
    <definedName name="NamesStart">Blocks!$B$2</definedName>
    <definedName name="Player">Tracker!$A$4:$A$33</definedName>
    <definedName name="TalentList">'F_T lookup'!$A$1:$A$1094</definedName>
    <definedName name="Talents">'F_T lookup'!$A$1:$D$1094</definedName>
    <definedName name="test">Blocks!$B$2:TestEnd</definedName>
    <definedName name="TestEnd">Blocks!$DD$231</definedName>
    <definedName name="Tracker">TrackerStart:TrackerEnd</definedName>
  </definedNames>
  <calcPr calcId="145621"/>
</workbook>
</file>

<file path=xl/calcChain.xml><?xml version="1.0" encoding="utf-8"?>
<calcChain xmlns="http://schemas.openxmlformats.org/spreadsheetml/2006/main">
  <c r="I10" i="18" l="1"/>
  <c r="I16" i="18"/>
  <c r="I7" i="18"/>
  <c r="I4" i="18"/>
  <c r="I15" i="18"/>
  <c r="I6" i="18"/>
  <c r="I5" i="18"/>
  <c r="I9" i="18"/>
  <c r="I12" i="18" l="1"/>
  <c r="I14" i="18"/>
  <c r="I13" i="18"/>
  <c r="I11" i="18"/>
  <c r="M10" i="18"/>
  <c r="H10" i="18"/>
  <c r="F10" i="18"/>
  <c r="G10" i="18" s="1"/>
  <c r="D10" i="18"/>
  <c r="M9" i="18"/>
  <c r="H9" i="18"/>
  <c r="F9" i="18"/>
  <c r="G9" i="18" s="1"/>
  <c r="D9" i="18"/>
  <c r="M7" i="18" l="1"/>
  <c r="K7" i="18"/>
  <c r="H7" i="18"/>
  <c r="F7" i="18"/>
  <c r="G7" i="18" s="1"/>
  <c r="D7" i="18"/>
  <c r="C7" i="18"/>
  <c r="N4" i="18"/>
  <c r="M4" i="18"/>
  <c r="H4" i="18"/>
  <c r="F4" i="18"/>
  <c r="G4" i="18" s="1"/>
  <c r="D4" i="18"/>
  <c r="C4" i="18"/>
  <c r="M6" i="18"/>
  <c r="H6" i="18"/>
  <c r="F6" i="18"/>
  <c r="G6" i="18" s="1"/>
  <c r="D6" i="18"/>
  <c r="C6" i="18"/>
  <c r="M8" i="18"/>
  <c r="K8" i="18"/>
  <c r="H8" i="18"/>
  <c r="F8" i="18"/>
  <c r="G8" i="18" s="1"/>
  <c r="D8" i="18"/>
  <c r="C8" i="18"/>
  <c r="N16" i="18"/>
  <c r="M16" i="18"/>
  <c r="H16" i="18"/>
  <c r="F16" i="18"/>
  <c r="G16" i="18" s="1"/>
  <c r="D16" i="18"/>
  <c r="N15" i="18"/>
  <c r="M15" i="18"/>
  <c r="H15" i="18"/>
  <c r="F15" i="18"/>
  <c r="G15" i="18" s="1"/>
  <c r="D15" i="18"/>
  <c r="C15" i="18"/>
  <c r="C16" i="18" s="1"/>
  <c r="M14" i="18"/>
  <c r="K14" i="18"/>
  <c r="H14" i="18"/>
  <c r="F14" i="18"/>
  <c r="G14" i="18" s="1"/>
  <c r="D14" i="18"/>
  <c r="M13" i="18"/>
  <c r="K13" i="18"/>
  <c r="H13" i="18"/>
  <c r="F13" i="18"/>
  <c r="G13" i="18" s="1"/>
  <c r="D13" i="18"/>
  <c r="M12" i="18"/>
  <c r="K12" i="18"/>
  <c r="H12" i="18"/>
  <c r="F12" i="18"/>
  <c r="G12" i="18" s="1"/>
  <c r="D12" i="18"/>
  <c r="C11" i="18"/>
  <c r="C12" i="18" s="1"/>
  <c r="C13" i="18" s="1"/>
  <c r="C14" i="18" s="1"/>
  <c r="D11" i="18"/>
  <c r="F11" i="18"/>
  <c r="G11" i="18" s="1"/>
  <c r="H11" i="18"/>
  <c r="K11" i="18"/>
  <c r="M11" i="18"/>
  <c r="CC7" i="17" l="1"/>
  <c r="CB7" i="17"/>
  <c r="CA7" i="17"/>
  <c r="BZ7" i="17"/>
  <c r="BY7" i="17"/>
  <c r="BX7" i="17"/>
  <c r="C5" i="18"/>
  <c r="D5" i="18"/>
  <c r="F5" i="18"/>
  <c r="G5" i="18" s="1"/>
  <c r="H5" i="18"/>
  <c r="M5" i="18"/>
  <c r="N27" i="12" l="1"/>
  <c r="AX31" i="17" l="1"/>
  <c r="AX32" i="17"/>
  <c r="AX28" i="17"/>
  <c r="CK27" i="12" l="1"/>
  <c r="CH27" i="12"/>
  <c r="CE27" i="12"/>
  <c r="CB27" i="12"/>
  <c r="BY27" i="12"/>
  <c r="BV27" i="12"/>
  <c r="BS27" i="12"/>
  <c r="BP27" i="12"/>
  <c r="BM27" i="12"/>
  <c r="BJ27" i="12"/>
  <c r="BG27" i="12"/>
  <c r="BD27" i="12"/>
  <c r="BA27" i="12"/>
  <c r="AX27" i="12"/>
  <c r="AU27" i="12"/>
  <c r="AR27" i="12"/>
  <c r="AO27" i="12"/>
  <c r="AL27" i="12"/>
  <c r="AI27" i="12"/>
  <c r="AF27" i="12"/>
  <c r="AC27" i="12"/>
  <c r="Z27" i="12"/>
  <c r="W27" i="12"/>
  <c r="T27" i="12"/>
  <c r="K27" i="12"/>
  <c r="H27" i="12"/>
  <c r="E27" i="12"/>
  <c r="A31" i="18" l="1"/>
  <c r="A32" i="18"/>
  <c r="B30" i="19" s="1"/>
  <c r="A33" i="18"/>
  <c r="B31" i="19" s="1"/>
  <c r="A34" i="18"/>
  <c r="A35" i="18"/>
  <c r="A36" i="18"/>
  <c r="A37" i="18"/>
  <c r="A38" i="18"/>
  <c r="A39" i="18"/>
  <c r="A40" i="18"/>
  <c r="A41" i="18"/>
  <c r="A42" i="18"/>
  <c r="A43" i="18"/>
  <c r="A44" i="18"/>
  <c r="CE2" i="12" l="1"/>
  <c r="B29" i="19"/>
  <c r="CH2" i="12"/>
  <c r="CK2" i="12"/>
  <c r="A4" i="17" l="1"/>
  <c r="A5" i="17" s="1"/>
  <c r="B1" i="18"/>
  <c r="C1" i="18" s="1"/>
  <c r="D1" i="18" s="1"/>
  <c r="E1" i="18" s="1"/>
  <c r="F1" i="18" s="1"/>
  <c r="G1" i="18" s="1"/>
  <c r="H1" i="18" s="1"/>
  <c r="I1" i="18" s="1"/>
  <c r="J1" i="18" s="1"/>
  <c r="K1" i="18" s="1"/>
  <c r="L1" i="18" s="1"/>
  <c r="M1" i="18" s="1"/>
  <c r="N1" i="18" s="1"/>
  <c r="O1" i="18" s="1"/>
  <c r="P1" i="18" s="1"/>
  <c r="Q1" i="18" s="1"/>
  <c r="R1" i="18" s="1"/>
  <c r="S1" i="18" s="1"/>
  <c r="T1" i="18" s="1"/>
  <c r="U1" i="18" s="1"/>
  <c r="V1" i="18" s="1"/>
  <c r="W1" i="18" s="1"/>
  <c r="X1" i="18" s="1"/>
  <c r="Y1" i="18" s="1"/>
  <c r="Z1" i="18" s="1"/>
  <c r="AA1" i="18" s="1"/>
  <c r="AB1" i="18" s="1"/>
  <c r="AC1" i="18" s="1"/>
  <c r="AD1" i="18" s="1"/>
  <c r="AE1" i="18" s="1"/>
  <c r="AF1" i="18" s="1"/>
  <c r="AG1" i="18" s="1"/>
  <c r="AH1" i="18" s="1"/>
  <c r="AI1" i="18" s="1"/>
  <c r="A6" i="17" l="1"/>
  <c r="A7" i="17" s="1"/>
  <c r="A8" i="17" l="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30" i="18"/>
  <c r="A29" i="18"/>
  <c r="A28" i="18"/>
  <c r="A27" i="18"/>
  <c r="A26" i="18"/>
  <c r="A25" i="18"/>
  <c r="A24" i="18"/>
  <c r="A23" i="18"/>
  <c r="A22" i="18"/>
  <c r="A21" i="18"/>
  <c r="A20" i="18"/>
  <c r="A19" i="18"/>
  <c r="A18" i="18"/>
  <c r="A17" i="18"/>
  <c r="A16" i="18"/>
  <c r="A15" i="18"/>
  <c r="A14" i="18"/>
  <c r="A13" i="18"/>
  <c r="A10" i="18"/>
  <c r="A9" i="18"/>
  <c r="A8" i="18"/>
  <c r="A7" i="18"/>
  <c r="B5" i="19" s="1"/>
  <c r="A6" i="18"/>
  <c r="B4" i="19" s="1"/>
  <c r="A5" i="18"/>
  <c r="B3" i="19" s="1"/>
  <c r="H2" i="18"/>
  <c r="F2" i="18"/>
  <c r="D2" i="18"/>
  <c r="A4" i="12" l="1"/>
  <c r="A121" i="17"/>
  <c r="A11" i="19"/>
  <c r="A16" i="19"/>
  <c r="A31" i="19"/>
  <c r="A30" i="19"/>
  <c r="A29" i="19"/>
  <c r="A28" i="19"/>
  <c r="A27" i="19"/>
  <c r="A26" i="19"/>
  <c r="A25" i="19"/>
  <c r="A24" i="19"/>
  <c r="A23" i="19"/>
  <c r="A22" i="19"/>
  <c r="A21" i="19"/>
  <c r="A20" i="19"/>
  <c r="A18" i="19"/>
  <c r="A17" i="19"/>
  <c r="A7" i="19"/>
  <c r="A14" i="19"/>
  <c r="A12" i="19"/>
  <c r="A10" i="19"/>
  <c r="A8" i="19"/>
  <c r="A15" i="19"/>
  <c r="A13" i="19"/>
  <c r="A9" i="19"/>
  <c r="Q2" i="12"/>
  <c r="B7" i="19"/>
  <c r="AC2" i="12"/>
  <c r="B11" i="19"/>
  <c r="AI2" i="12"/>
  <c r="B13" i="19"/>
  <c r="AO2" i="12"/>
  <c r="B15" i="19"/>
  <c r="AU2" i="12"/>
  <c r="B17" i="19"/>
  <c r="BA2" i="12"/>
  <c r="B19" i="19"/>
  <c r="BG2" i="12"/>
  <c r="B21" i="19"/>
  <c r="BM2" i="12"/>
  <c r="B23" i="19"/>
  <c r="BS2" i="12"/>
  <c r="B25" i="19"/>
  <c r="BY2" i="12"/>
  <c r="B27" i="19"/>
  <c r="N2" i="12"/>
  <c r="B6" i="19"/>
  <c r="T2" i="12"/>
  <c r="B8" i="19"/>
  <c r="AF2" i="12"/>
  <c r="B12" i="19"/>
  <c r="AL2" i="12"/>
  <c r="B14" i="19"/>
  <c r="AR2" i="12"/>
  <c r="B16" i="19"/>
  <c r="AX2" i="12"/>
  <c r="B18" i="19"/>
  <c r="BD2" i="12"/>
  <c r="B20" i="19"/>
  <c r="BJ2" i="12"/>
  <c r="B22" i="19"/>
  <c r="BP2" i="12"/>
  <c r="B24" i="19"/>
  <c r="BV2" i="12"/>
  <c r="B26" i="19"/>
  <c r="CB2" i="12"/>
  <c r="B28" i="19"/>
  <c r="H2" i="12"/>
  <c r="E2" i="12"/>
  <c r="K2" i="12"/>
  <c r="A4" i="18"/>
  <c r="A5" i="12" l="1"/>
  <c r="A122" i="17"/>
  <c r="A3" i="19"/>
  <c r="A6" i="19"/>
  <c r="A5" i="19"/>
  <c r="A19" i="19"/>
  <c r="A2" i="19"/>
  <c r="A4" i="19"/>
  <c r="B2" i="19"/>
  <c r="B2" i="12"/>
  <c r="B1" i="12" s="1"/>
  <c r="Q1" i="12"/>
  <c r="Q5" i="12" s="1"/>
  <c r="R5" i="12" s="1"/>
  <c r="T1" i="12"/>
  <c r="T5" i="12" s="1"/>
  <c r="U5" i="12" s="1"/>
  <c r="K1" i="12"/>
  <c r="K6" i="12" s="1"/>
  <c r="L6" i="12" s="1"/>
  <c r="E1" i="12"/>
  <c r="H1" i="12"/>
  <c r="N1" i="12"/>
  <c r="N6" i="12" s="1"/>
  <c r="O6" i="12" s="1"/>
  <c r="N42" i="18"/>
  <c r="N43" i="18"/>
  <c r="B6" i="12" l="1"/>
  <c r="C6" i="12" s="1"/>
  <c r="A6" i="12"/>
  <c r="H6" i="12" s="1"/>
  <c r="I6" i="12" s="1"/>
  <c r="A123" i="17"/>
  <c r="T6" i="12"/>
  <c r="U6" i="12" s="1"/>
  <c r="Q4" i="12"/>
  <c r="R4" i="12" s="1"/>
  <c r="Q6" i="12"/>
  <c r="R6" i="12" s="1"/>
  <c r="T4" i="12"/>
  <c r="U4" i="12" s="1"/>
  <c r="H4" i="12"/>
  <c r="I4" i="12" s="1"/>
  <c r="H5" i="12"/>
  <c r="I5" i="12" s="1"/>
  <c r="K4" i="12"/>
  <c r="L4" i="12" s="1"/>
  <c r="K5" i="12"/>
  <c r="L5" i="12" s="1"/>
  <c r="B4" i="12"/>
  <c r="B5" i="12"/>
  <c r="N4" i="12"/>
  <c r="O4" i="12" s="1"/>
  <c r="N5" i="12"/>
  <c r="O5" i="12" s="1"/>
  <c r="E4" i="12"/>
  <c r="F4" i="12" s="1"/>
  <c r="E5" i="12"/>
  <c r="F5" i="12" s="1"/>
  <c r="N7" i="12"/>
  <c r="O7" i="12" s="1"/>
  <c r="T7" i="12"/>
  <c r="U7" i="12" s="1"/>
  <c r="K7" i="12"/>
  <c r="L7" i="12" s="1"/>
  <c r="Q7" i="12"/>
  <c r="N44" i="18"/>
  <c r="E6" i="12" l="1"/>
  <c r="F6" i="12" s="1"/>
  <c r="A7" i="12"/>
  <c r="A124" i="17"/>
  <c r="R7" i="12"/>
  <c r="Q27" i="12"/>
  <c r="C5" i="12"/>
  <c r="B27" i="12"/>
  <c r="K8" i="12"/>
  <c r="L8" i="12" s="1"/>
  <c r="N8" i="12"/>
  <c r="O8" i="12" s="1"/>
  <c r="Q8" i="12"/>
  <c r="R8" i="12" s="1"/>
  <c r="T8" i="12"/>
  <c r="U8" i="12" s="1"/>
  <c r="B4" i="14"/>
  <c r="D4" i="14"/>
  <c r="B6" i="14"/>
  <c r="D6" i="14"/>
  <c r="B7" i="12" l="1"/>
  <c r="C7" i="12" s="1"/>
  <c r="E7" i="12"/>
  <c r="F7" i="12" s="1"/>
  <c r="H7" i="12"/>
  <c r="I7" i="12" s="1"/>
  <c r="A8" i="12"/>
  <c r="A125" i="17"/>
  <c r="K9" i="12"/>
  <c r="L9" i="12" s="1"/>
  <c r="Q9" i="12"/>
  <c r="R9" i="12" s="1"/>
  <c r="N9" i="12"/>
  <c r="O9" i="12" s="1"/>
  <c r="T9" i="12"/>
  <c r="U9" i="12" s="1"/>
  <c r="A9" i="12" l="1"/>
  <c r="A126" i="17"/>
  <c r="H8" i="12"/>
  <c r="I8" i="12" s="1"/>
  <c r="E8" i="12"/>
  <c r="F8" i="12" s="1"/>
  <c r="B8" i="12"/>
  <c r="C8" i="12" s="1"/>
  <c r="K10" i="12"/>
  <c r="L10" i="12" s="1"/>
  <c r="N10" i="12"/>
  <c r="O10" i="12" s="1"/>
  <c r="Q10" i="12"/>
  <c r="R10" i="12" s="1"/>
  <c r="T10" i="12"/>
  <c r="U10" i="12" s="1"/>
  <c r="B9" i="12" l="1"/>
  <c r="C9" i="12" s="1"/>
  <c r="H9" i="12"/>
  <c r="I9" i="12" s="1"/>
  <c r="E9" i="12"/>
  <c r="F9" i="12" s="1"/>
  <c r="A127" i="17"/>
  <c r="A10" i="12"/>
  <c r="N11" i="12"/>
  <c r="O11" i="12" s="1"/>
  <c r="T11" i="12"/>
  <c r="U11" i="12" s="1"/>
  <c r="K11" i="12"/>
  <c r="L11" i="12" s="1"/>
  <c r="Q11" i="12"/>
  <c r="R11" i="12" s="1"/>
  <c r="B10" i="12" l="1"/>
  <c r="C10" i="12" s="1"/>
  <c r="H10" i="12"/>
  <c r="I10" i="12" s="1"/>
  <c r="E10" i="12"/>
  <c r="F10" i="12" s="1"/>
  <c r="A11" i="12"/>
  <c r="A128" i="17"/>
  <c r="K12" i="12"/>
  <c r="L12" i="12" s="1"/>
  <c r="N12" i="12"/>
  <c r="O12" i="12" s="1"/>
  <c r="Q12" i="12"/>
  <c r="R12" i="12" s="1"/>
  <c r="T12" i="12"/>
  <c r="U12" i="12" s="1"/>
  <c r="E11" i="12" l="1"/>
  <c r="F11" i="12" s="1"/>
  <c r="H11" i="12"/>
  <c r="I11" i="12" s="1"/>
  <c r="B11" i="12"/>
  <c r="C11" i="12" s="1"/>
  <c r="A12" i="12"/>
  <c r="A129" i="17"/>
  <c r="K13" i="12"/>
  <c r="L13" i="12" s="1"/>
  <c r="Q13" i="12"/>
  <c r="R13" i="12" s="1"/>
  <c r="N13" i="12"/>
  <c r="O13" i="12" s="1"/>
  <c r="T13" i="12"/>
  <c r="U13" i="12" s="1"/>
  <c r="H12" i="12" l="1"/>
  <c r="I12" i="12" s="1"/>
  <c r="B12" i="12"/>
  <c r="C12" i="12" s="1"/>
  <c r="E12" i="12"/>
  <c r="F12" i="12" s="1"/>
  <c r="A130" i="17"/>
  <c r="A13" i="12"/>
  <c r="K14" i="12"/>
  <c r="L14" i="12" s="1"/>
  <c r="N14" i="12"/>
  <c r="O14" i="12" s="1"/>
  <c r="Q14" i="12"/>
  <c r="R14" i="12" s="1"/>
  <c r="T14" i="12"/>
  <c r="U14" i="12" s="1"/>
  <c r="A14" i="12" l="1"/>
  <c r="A131" i="17"/>
  <c r="B13" i="12"/>
  <c r="C13" i="12" s="1"/>
  <c r="H13" i="12"/>
  <c r="I13" i="12" s="1"/>
  <c r="E13" i="12"/>
  <c r="F13" i="12" s="1"/>
  <c r="N15" i="12"/>
  <c r="O15" i="12" s="1"/>
  <c r="T15" i="12"/>
  <c r="U15" i="12" s="1"/>
  <c r="K15" i="12"/>
  <c r="L15" i="12" s="1"/>
  <c r="Q15" i="12"/>
  <c r="R15" i="12" s="1"/>
  <c r="C4" i="12"/>
  <c r="A132" i="17" l="1"/>
  <c r="A15" i="12"/>
  <c r="E14" i="12"/>
  <c r="F14" i="12" s="1"/>
  <c r="B14" i="12"/>
  <c r="C14" i="12" s="1"/>
  <c r="H14" i="12"/>
  <c r="I14" i="12" s="1"/>
  <c r="K16" i="12"/>
  <c r="L16" i="12" s="1"/>
  <c r="N16" i="12"/>
  <c r="O16" i="12" s="1"/>
  <c r="Q16" i="12"/>
  <c r="R16" i="12" s="1"/>
  <c r="T16" i="12"/>
  <c r="U16" i="12" s="1"/>
  <c r="E28" i="12"/>
  <c r="AC28" i="12"/>
  <c r="BY28" i="12"/>
  <c r="BJ28" i="12"/>
  <c r="CH28" i="12"/>
  <c r="AU28" i="12"/>
  <c r="BS28" i="12"/>
  <c r="CK28" i="12"/>
  <c r="AX28" i="12"/>
  <c r="AI28" i="12"/>
  <c r="BG28" i="12"/>
  <c r="AF28" i="12"/>
  <c r="BA28" i="12"/>
  <c r="N28" i="12"/>
  <c r="AL28" i="12"/>
  <c r="W28" i="12"/>
  <c r="T28" i="12"/>
  <c r="AR28" i="12"/>
  <c r="BP28" i="12"/>
  <c r="Q28" i="12"/>
  <c r="AO28" i="12"/>
  <c r="BM28" i="12"/>
  <c r="Z28" i="12"/>
  <c r="BV28" i="12"/>
  <c r="K28" i="12"/>
  <c r="CE28" i="12"/>
  <c r="BD28" i="12"/>
  <c r="CB28" i="12"/>
  <c r="E15" i="12" l="1"/>
  <c r="F15" i="12" s="1"/>
  <c r="B15" i="12"/>
  <c r="C15" i="12" s="1"/>
  <c r="H15" i="12"/>
  <c r="I15" i="12" s="1"/>
  <c r="A16" i="12"/>
  <c r="A133" i="17"/>
  <c r="K17" i="12"/>
  <c r="L17" i="12" s="1"/>
  <c r="Q17" i="12"/>
  <c r="R17" i="12" s="1"/>
  <c r="N17" i="12"/>
  <c r="O17" i="12" s="1"/>
  <c r="T17" i="12"/>
  <c r="U17" i="12" s="1"/>
  <c r="H16" i="12" l="1"/>
  <c r="I16" i="12" s="1"/>
  <c r="B16" i="12"/>
  <c r="C16" i="12" s="1"/>
  <c r="E16" i="12"/>
  <c r="F16" i="12" s="1"/>
  <c r="A17" i="12"/>
  <c r="A134" i="17"/>
  <c r="K18" i="12"/>
  <c r="L18" i="12" s="1"/>
  <c r="N18" i="12"/>
  <c r="O18" i="12" s="1"/>
  <c r="Q18" i="12"/>
  <c r="R18" i="12" s="1"/>
  <c r="T18" i="12"/>
  <c r="U18" i="12" s="1"/>
  <c r="E17" i="12" l="1"/>
  <c r="F17" i="12" s="1"/>
  <c r="H17" i="12"/>
  <c r="I17" i="12" s="1"/>
  <c r="B17" i="12"/>
  <c r="C17" i="12" s="1"/>
  <c r="A18" i="12"/>
  <c r="A135" i="17"/>
  <c r="N19" i="12"/>
  <c r="O19" i="12" s="1"/>
  <c r="T19" i="12"/>
  <c r="U19" i="12" s="1"/>
  <c r="K19" i="12"/>
  <c r="L19" i="12" s="1"/>
  <c r="Q19" i="12"/>
  <c r="R19" i="12" s="1"/>
  <c r="B18" i="12" l="1"/>
  <c r="C18" i="12" s="1"/>
  <c r="H18" i="12"/>
  <c r="I18" i="12" s="1"/>
  <c r="E18" i="12"/>
  <c r="F18" i="12" s="1"/>
  <c r="A136" i="17"/>
  <c r="A19" i="12"/>
  <c r="K20" i="12"/>
  <c r="L20" i="12" s="1"/>
  <c r="N20" i="12"/>
  <c r="O20" i="12" s="1"/>
  <c r="Q20" i="12"/>
  <c r="R20" i="12" s="1"/>
  <c r="T20" i="12"/>
  <c r="U20" i="12" s="1"/>
  <c r="A137" i="17" l="1"/>
  <c r="A20" i="12"/>
  <c r="B19" i="12"/>
  <c r="C19" i="12" s="1"/>
  <c r="E19" i="12"/>
  <c r="F19" i="12" s="1"/>
  <c r="H19" i="12"/>
  <c r="I19" i="12" s="1"/>
  <c r="K21" i="12"/>
  <c r="L21" i="12" s="1"/>
  <c r="Q21" i="12"/>
  <c r="R21" i="12" s="1"/>
  <c r="N21" i="12"/>
  <c r="O21" i="12" s="1"/>
  <c r="T21" i="12"/>
  <c r="U21" i="12" s="1"/>
  <c r="H20" i="12" l="1"/>
  <c r="I20" i="12" s="1"/>
  <c r="B20" i="12"/>
  <c r="C20" i="12" s="1"/>
  <c r="E20" i="12"/>
  <c r="F20" i="12" s="1"/>
  <c r="A21" i="12"/>
  <c r="A138" i="17"/>
  <c r="K22" i="12"/>
  <c r="L22" i="12" s="1"/>
  <c r="N22" i="12"/>
  <c r="O22" i="12" s="1"/>
  <c r="Q22" i="12"/>
  <c r="R22" i="12" s="1"/>
  <c r="T22" i="12"/>
  <c r="U22" i="12" s="1"/>
  <c r="B21" i="12" l="1"/>
  <c r="C21" i="12" s="1"/>
  <c r="H21" i="12"/>
  <c r="I21" i="12" s="1"/>
  <c r="E21" i="12"/>
  <c r="F21" i="12" s="1"/>
  <c r="A22" i="12"/>
  <c r="A139" i="17"/>
  <c r="N23" i="12"/>
  <c r="O23" i="12" s="1"/>
  <c r="T23" i="12"/>
  <c r="U23" i="12" s="1"/>
  <c r="K23" i="12"/>
  <c r="L23" i="12" s="1"/>
  <c r="Q23" i="12"/>
  <c r="R23" i="12" s="1"/>
  <c r="E22" i="12" l="1"/>
  <c r="F22" i="12" s="1"/>
  <c r="B22" i="12"/>
  <c r="C22" i="12" s="1"/>
  <c r="H22" i="12"/>
  <c r="I22" i="12" s="1"/>
  <c r="A140" i="17"/>
  <c r="A23" i="12"/>
  <c r="K24" i="12"/>
  <c r="L24" i="12" s="1"/>
  <c r="T24" i="12"/>
  <c r="U24" i="12" s="1"/>
  <c r="Q24" i="12"/>
  <c r="R24" i="12" s="1"/>
  <c r="N24" i="12"/>
  <c r="O24" i="12" s="1"/>
  <c r="A141" i="17" l="1"/>
  <c r="A24" i="12"/>
  <c r="E23" i="12"/>
  <c r="F23" i="12" s="1"/>
  <c r="B23" i="12"/>
  <c r="C23" i="12" s="1"/>
  <c r="H23" i="12"/>
  <c r="I23" i="12" s="1"/>
  <c r="K25" i="12"/>
  <c r="L25" i="12" s="1"/>
  <c r="Q25" i="12"/>
  <c r="R25" i="12" s="1"/>
  <c r="N25" i="12"/>
  <c r="O25" i="12" s="1"/>
  <c r="T25" i="12"/>
  <c r="U25" i="12" s="1"/>
  <c r="B24" i="12" l="1"/>
  <c r="C24" i="12" s="1"/>
  <c r="H24" i="12"/>
  <c r="I24" i="12" s="1"/>
  <c r="E24" i="12"/>
  <c r="F24" i="12" s="1"/>
  <c r="A25" i="12"/>
  <c r="A142" i="17"/>
  <c r="A143" i="17" s="1"/>
  <c r="A144" i="17" s="1"/>
  <c r="A145" i="17" s="1"/>
  <c r="A146" i="17" s="1"/>
  <c r="A147" i="17" s="1"/>
  <c r="A148" i="17" s="1"/>
  <c r="A149" i="17" s="1"/>
  <c r="A150" i="17" s="1"/>
  <c r="A151" i="17" s="1"/>
  <c r="A152" i="17" s="1"/>
  <c r="A153" i="17" s="1"/>
  <c r="A154" i="17" l="1"/>
  <c r="H25" i="12"/>
  <c r="I25" i="12" s="1"/>
  <c r="E25" i="12"/>
  <c r="F25" i="12" s="1"/>
  <c r="B25" i="12"/>
  <c r="C25" i="12" s="1"/>
  <c r="A155" i="17" l="1"/>
  <c r="A156" i="17" l="1"/>
  <c r="A157" i="17" l="1"/>
  <c r="A158" i="17" l="1"/>
  <c r="A159" i="17" l="1"/>
  <c r="A160" i="17" s="1"/>
  <c r="A161" i="17" l="1"/>
  <c r="A162" i="17" s="1"/>
  <c r="A163" i="17" s="1"/>
  <c r="A164" i="17" s="1"/>
  <c r="A165" i="17" s="1"/>
  <c r="A166" i="17" s="1"/>
  <c r="A167" i="17" s="1"/>
  <c r="A168" i="17" s="1"/>
  <c r="A169" i="17" s="1"/>
  <c r="A170" i="17" s="1"/>
  <c r="A171" i="17" s="1"/>
  <c r="A172" i="17" s="1"/>
  <c r="A173" i="17" s="1"/>
  <c r="A174" i="17" s="1"/>
  <c r="A175" i="17" s="1"/>
  <c r="A176" i="17" l="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l="1"/>
  <c r="B28" i="12"/>
  <c r="H28" i="12"/>
  <c r="A206" i="17" l="1"/>
  <c r="A207" i="17" l="1"/>
  <c r="A208" i="17" l="1"/>
  <c r="A209" i="17" l="1"/>
  <c r="A210" i="17" l="1"/>
  <c r="A211" i="17" l="1"/>
  <c r="A212" i="17" l="1"/>
  <c r="A213" i="17" l="1"/>
  <c r="A214" i="17" l="1"/>
  <c r="A215" i="17" l="1"/>
  <c r="A216" i="17" l="1"/>
  <c r="A217" i="17" l="1"/>
  <c r="A218" i="17" l="1"/>
  <c r="A219" i="17" l="1"/>
  <c r="A220" i="17" l="1"/>
  <c r="A221" i="17" l="1"/>
  <c r="A222" i="17" l="1"/>
  <c r="A223" i="17" l="1"/>
  <c r="A224" i="17" l="1"/>
  <c r="A225" i="17" l="1"/>
  <c r="A226" i="17" l="1"/>
  <c r="A227" i="17" l="1"/>
  <c r="T3" i="12"/>
  <c r="K3" i="12"/>
  <c r="N3" i="12"/>
  <c r="Q3" i="12"/>
  <c r="A228" i="17" l="1"/>
  <c r="H3" i="12" l="1"/>
  <c r="E3" i="12"/>
  <c r="B3" i="12"/>
  <c r="A229" i="17"/>
  <c r="A11" i="18" l="1"/>
  <c r="AF1" i="12" s="1"/>
  <c r="AF3" i="12" s="1"/>
  <c r="A12" i="18"/>
  <c r="AI1" i="12"/>
  <c r="AI3" i="12" s="1"/>
  <c r="BA1" i="12"/>
  <c r="BA22" i="12" s="1"/>
  <c r="BB22" i="12" s="1"/>
  <c r="CH1" i="12"/>
  <c r="CH24" i="12" s="1"/>
  <c r="CI24" i="12" s="1"/>
  <c r="BG1" i="12"/>
  <c r="BG3" i="12" s="1"/>
  <c r="AC1" i="12"/>
  <c r="AC3" i="12" s="1"/>
  <c r="Z2" i="12"/>
  <c r="BY1" i="12"/>
  <c r="BY3" i="12" s="1"/>
  <c r="B10" i="19"/>
  <c r="B9" i="19" l="1"/>
  <c r="BD1" i="12"/>
  <c r="BD3" i="12" s="1"/>
  <c r="Z1" i="12"/>
  <c r="Z3" i="12" s="1"/>
  <c r="AX1" i="12"/>
  <c r="AX3" i="12" s="1"/>
  <c r="AL1" i="12"/>
  <c r="AL24" i="12" s="1"/>
  <c r="AM24" i="12" s="1"/>
  <c r="BM1" i="12"/>
  <c r="BM22" i="12" s="1"/>
  <c r="BN22" i="12" s="1"/>
  <c r="AK2" i="18"/>
  <c r="AK12" i="18" s="1"/>
  <c r="AU1" i="12"/>
  <c r="AU3" i="12" s="1"/>
  <c r="CB1" i="12"/>
  <c r="CB3" i="12" s="1"/>
  <c r="W2" i="12"/>
  <c r="W1" i="12" s="1"/>
  <c r="W3" i="12" s="1"/>
  <c r="BS1" i="12"/>
  <c r="BS3" i="12" s="1"/>
  <c r="AO1" i="12"/>
  <c r="AO3" i="12" s="1"/>
  <c r="BJ1" i="12"/>
  <c r="BJ3" i="12" s="1"/>
  <c r="CK1" i="12"/>
  <c r="CK22" i="12" s="1"/>
  <c r="CL22" i="12" s="1"/>
  <c r="AR1" i="12"/>
  <c r="AR24" i="12" s="1"/>
  <c r="AS24" i="12" s="1"/>
  <c r="BP1" i="12"/>
  <c r="BP3" i="12" s="1"/>
  <c r="CE1" i="12"/>
  <c r="CE24" i="12" s="1"/>
  <c r="CF24" i="12" s="1"/>
  <c r="BV1" i="12"/>
  <c r="BV3" i="12" s="1"/>
  <c r="AU2" i="18"/>
  <c r="CH17" i="12"/>
  <c r="CI17" i="12" s="1"/>
  <c r="BG10" i="12"/>
  <c r="BH10" i="12" s="1"/>
  <c r="CH9" i="12"/>
  <c r="CI9" i="12" s="1"/>
  <c r="CH22" i="12"/>
  <c r="CI22" i="12" s="1"/>
  <c r="BY10" i="12"/>
  <c r="BZ10" i="12" s="1"/>
  <c r="BG18" i="12"/>
  <c r="BH18" i="12" s="1"/>
  <c r="BG6" i="12"/>
  <c r="BH6" i="12" s="1"/>
  <c r="BG14" i="12"/>
  <c r="BH14" i="12" s="1"/>
  <c r="BG22" i="12"/>
  <c r="BH22" i="12" s="1"/>
  <c r="BY18" i="12"/>
  <c r="BZ18" i="12" s="1"/>
  <c r="AU5" i="12"/>
  <c r="AV5" i="12" s="1"/>
  <c r="BY6" i="12"/>
  <c r="BZ6" i="12" s="1"/>
  <c r="BY14" i="12"/>
  <c r="BZ14" i="12" s="1"/>
  <c r="BY22" i="12"/>
  <c r="BZ22" i="12" s="1"/>
  <c r="BG5" i="12"/>
  <c r="BH5" i="12" s="1"/>
  <c r="BG8" i="12"/>
  <c r="BH8" i="12" s="1"/>
  <c r="BG12" i="12"/>
  <c r="BH12" i="12" s="1"/>
  <c r="BG16" i="12"/>
  <c r="BH16" i="12" s="1"/>
  <c r="BG20" i="12"/>
  <c r="BH20" i="12" s="1"/>
  <c r="BG24" i="12"/>
  <c r="BH24" i="12" s="1"/>
  <c r="AX18" i="12"/>
  <c r="AY18" i="12" s="1"/>
  <c r="BG4" i="12"/>
  <c r="BH4" i="12" s="1"/>
  <c r="BG7" i="12"/>
  <c r="BH7" i="12" s="1"/>
  <c r="BG9" i="12"/>
  <c r="BH9" i="12" s="1"/>
  <c r="BG11" i="12"/>
  <c r="BH11" i="12" s="1"/>
  <c r="BG13" i="12"/>
  <c r="BH13" i="12" s="1"/>
  <c r="BG15" i="12"/>
  <c r="BH15" i="12" s="1"/>
  <c r="BG17" i="12"/>
  <c r="BH17" i="12" s="1"/>
  <c r="BG19" i="12"/>
  <c r="BH19" i="12" s="1"/>
  <c r="BG21" i="12"/>
  <c r="BH21" i="12" s="1"/>
  <c r="BG23" i="12"/>
  <c r="BH23" i="12" s="1"/>
  <c r="BG25" i="12"/>
  <c r="BH25" i="12" s="1"/>
  <c r="CH6" i="12"/>
  <c r="CI6" i="12" s="1"/>
  <c r="CH13" i="12"/>
  <c r="CI13" i="12" s="1"/>
  <c r="CH20" i="12"/>
  <c r="CI20" i="12" s="1"/>
  <c r="BA10" i="12"/>
  <c r="BB10" i="12" s="1"/>
  <c r="AC4" i="12"/>
  <c r="AD4" i="12" s="1"/>
  <c r="AF10" i="12"/>
  <c r="AG10" i="12" s="1"/>
  <c r="AI10" i="12"/>
  <c r="AJ10" i="12" s="1"/>
  <c r="AC5" i="12"/>
  <c r="AD5" i="12" s="1"/>
  <c r="AC8" i="12"/>
  <c r="AD8" i="12" s="1"/>
  <c r="BA18" i="12"/>
  <c r="BB18" i="12" s="1"/>
  <c r="AI5" i="12"/>
  <c r="AJ5" i="12" s="1"/>
  <c r="AI18" i="12"/>
  <c r="AJ18" i="12" s="1"/>
  <c r="BY4" i="12"/>
  <c r="BZ4" i="12" s="1"/>
  <c r="BY8" i="12"/>
  <c r="BZ8" i="12" s="1"/>
  <c r="BY12" i="12"/>
  <c r="BZ12" i="12" s="1"/>
  <c r="BY16" i="12"/>
  <c r="BZ16" i="12" s="1"/>
  <c r="BY20" i="12"/>
  <c r="BZ20" i="12" s="1"/>
  <c r="BY24" i="12"/>
  <c r="BZ24" i="12" s="1"/>
  <c r="BP21" i="12"/>
  <c r="BQ21" i="12" s="1"/>
  <c r="BA6" i="12"/>
  <c r="BB6" i="12" s="1"/>
  <c r="BA14" i="12"/>
  <c r="BB14" i="12" s="1"/>
  <c r="AF18" i="12"/>
  <c r="AG18" i="12" s="1"/>
  <c r="AI4" i="12"/>
  <c r="AJ4" i="12" s="1"/>
  <c r="AI14" i="12"/>
  <c r="AJ14" i="12" s="1"/>
  <c r="AI22" i="12"/>
  <c r="AJ22" i="12" s="1"/>
  <c r="AF6" i="12"/>
  <c r="AG6" i="12" s="1"/>
  <c r="AF14" i="12"/>
  <c r="AG14" i="12" s="1"/>
  <c r="AF22" i="12"/>
  <c r="AG22" i="12" s="1"/>
  <c r="AI6" i="12"/>
  <c r="AJ6" i="12" s="1"/>
  <c r="AI8" i="12"/>
  <c r="AJ8" i="12" s="1"/>
  <c r="AI12" i="12"/>
  <c r="AJ12" i="12" s="1"/>
  <c r="AI16" i="12"/>
  <c r="AJ16" i="12" s="1"/>
  <c r="AI20" i="12"/>
  <c r="AJ20" i="12" s="1"/>
  <c r="AI24" i="12"/>
  <c r="AJ24" i="12" s="1"/>
  <c r="AC10" i="12"/>
  <c r="AD10" i="12" s="1"/>
  <c r="AC12" i="12"/>
  <c r="AD12" i="12" s="1"/>
  <c r="AC14" i="12"/>
  <c r="AD14" i="12" s="1"/>
  <c r="AC16" i="12"/>
  <c r="AD16" i="12" s="1"/>
  <c r="AC18" i="12"/>
  <c r="AD18" i="12" s="1"/>
  <c r="AC20" i="12"/>
  <c r="AD20" i="12" s="1"/>
  <c r="AC22" i="12"/>
  <c r="AD22" i="12" s="1"/>
  <c r="AC24" i="12"/>
  <c r="AD24" i="12" s="1"/>
  <c r="CH3" i="12"/>
  <c r="CH18" i="12"/>
  <c r="CI18" i="12" s="1"/>
  <c r="CH16" i="12"/>
  <c r="CI16" i="12" s="1"/>
  <c r="CH14" i="12"/>
  <c r="CI14" i="12" s="1"/>
  <c r="CH12" i="12"/>
  <c r="CI12" i="12" s="1"/>
  <c r="CH10" i="12"/>
  <c r="CI10" i="12" s="1"/>
  <c r="CH8" i="12"/>
  <c r="CI8" i="12" s="1"/>
  <c r="CH7" i="12"/>
  <c r="CI7" i="12" s="1"/>
  <c r="CH5" i="12"/>
  <c r="CI5" i="12" s="1"/>
  <c r="BA3" i="12"/>
  <c r="BA25" i="12"/>
  <c r="BB25" i="12" s="1"/>
  <c r="BA23" i="12"/>
  <c r="BB23" i="12" s="1"/>
  <c r="BA21" i="12"/>
  <c r="BB21" i="12" s="1"/>
  <c r="BA19" i="12"/>
  <c r="BB19" i="12" s="1"/>
  <c r="BA17" i="12"/>
  <c r="BB17" i="12" s="1"/>
  <c r="BA15" i="12"/>
  <c r="BB15" i="12" s="1"/>
  <c r="BA13" i="12"/>
  <c r="BB13" i="12" s="1"/>
  <c r="BA11" i="12"/>
  <c r="BB11" i="12" s="1"/>
  <c r="BA9" i="12"/>
  <c r="BB9" i="12" s="1"/>
  <c r="BA4" i="12"/>
  <c r="BB4" i="12" s="1"/>
  <c r="BA7" i="12"/>
  <c r="BB7" i="12" s="1"/>
  <c r="AC6" i="12"/>
  <c r="AD6" i="12" s="1"/>
  <c r="AC7" i="12"/>
  <c r="AD7" i="12" s="1"/>
  <c r="AC9" i="12"/>
  <c r="AD9" i="12" s="1"/>
  <c r="AC11" i="12"/>
  <c r="AD11" i="12" s="1"/>
  <c r="AC13" i="12"/>
  <c r="AD13" i="12" s="1"/>
  <c r="AC15" i="12"/>
  <c r="AD15" i="12" s="1"/>
  <c r="AC17" i="12"/>
  <c r="AD17" i="12" s="1"/>
  <c r="AC19" i="12"/>
  <c r="AD19" i="12" s="1"/>
  <c r="AC21" i="12"/>
  <c r="AD21" i="12" s="1"/>
  <c r="AC23" i="12"/>
  <c r="AD23" i="12" s="1"/>
  <c r="AC25" i="12"/>
  <c r="AD25" i="12" s="1"/>
  <c r="AX21" i="12"/>
  <c r="AY21" i="12" s="1"/>
  <c r="CH4" i="12"/>
  <c r="CI4" i="12" s="1"/>
  <c r="CH11" i="12"/>
  <c r="CI11" i="12" s="1"/>
  <c r="CH15" i="12"/>
  <c r="CI15" i="12" s="1"/>
  <c r="CH19" i="12"/>
  <c r="CI19" i="12" s="1"/>
  <c r="CH21" i="12"/>
  <c r="CI21" i="12" s="1"/>
  <c r="CH23" i="12"/>
  <c r="CI23" i="12" s="1"/>
  <c r="CH25" i="12"/>
  <c r="CI25" i="12" s="1"/>
  <c r="BM8" i="12"/>
  <c r="BN8" i="12" s="1"/>
  <c r="BA5" i="12"/>
  <c r="BB5" i="12" s="1"/>
  <c r="BA8" i="12"/>
  <c r="BB8" i="12" s="1"/>
  <c r="BA12" i="12"/>
  <c r="BB12" i="12" s="1"/>
  <c r="BA16" i="12"/>
  <c r="BB16" i="12" s="1"/>
  <c r="BA20" i="12"/>
  <c r="BB20" i="12" s="1"/>
  <c r="BA24" i="12"/>
  <c r="BB24" i="12" s="1"/>
  <c r="AF5" i="12"/>
  <c r="AG5" i="12" s="1"/>
  <c r="AF8" i="12"/>
  <c r="AG8" i="12" s="1"/>
  <c r="AF12" i="12"/>
  <c r="AG12" i="12" s="1"/>
  <c r="AF16" i="12"/>
  <c r="AG16" i="12" s="1"/>
  <c r="AF20" i="12"/>
  <c r="AG20" i="12" s="1"/>
  <c r="AF24" i="12"/>
  <c r="AG24" i="12" s="1"/>
  <c r="AI7" i="12"/>
  <c r="AJ7" i="12" s="1"/>
  <c r="AI9" i="12"/>
  <c r="AJ9" i="12" s="1"/>
  <c r="AI11" i="12"/>
  <c r="AJ11" i="12" s="1"/>
  <c r="AI13" i="12"/>
  <c r="AJ13" i="12" s="1"/>
  <c r="AI15" i="12"/>
  <c r="AJ15" i="12" s="1"/>
  <c r="AI17" i="12"/>
  <c r="AJ17" i="12" s="1"/>
  <c r="AI19" i="12"/>
  <c r="AJ19" i="12" s="1"/>
  <c r="AI21" i="12"/>
  <c r="AJ21" i="12" s="1"/>
  <c r="AI23" i="12"/>
  <c r="AJ23" i="12" s="1"/>
  <c r="AI25" i="12"/>
  <c r="AJ25" i="12" s="1"/>
  <c r="BY5" i="12"/>
  <c r="BZ5" i="12" s="1"/>
  <c r="BY7" i="12"/>
  <c r="BZ7" i="12" s="1"/>
  <c r="BY9" i="12"/>
  <c r="BZ9" i="12" s="1"/>
  <c r="BY11" i="12"/>
  <c r="BZ11" i="12" s="1"/>
  <c r="BY13" i="12"/>
  <c r="BZ13" i="12" s="1"/>
  <c r="BY15" i="12"/>
  <c r="BZ15" i="12" s="1"/>
  <c r="BY17" i="12"/>
  <c r="BZ17" i="12" s="1"/>
  <c r="BY19" i="12"/>
  <c r="BZ19" i="12" s="1"/>
  <c r="BY21" i="12"/>
  <c r="BZ21" i="12" s="1"/>
  <c r="BY23" i="12"/>
  <c r="BZ23" i="12" s="1"/>
  <c r="BY25" i="12"/>
  <c r="BZ25" i="12" s="1"/>
  <c r="BM23" i="12"/>
  <c r="BN23" i="12" s="1"/>
  <c r="AF7" i="12"/>
  <c r="AG7" i="12" s="1"/>
  <c r="AF4" i="12"/>
  <c r="AG4" i="12" s="1"/>
  <c r="AF9" i="12"/>
  <c r="AG9" i="12" s="1"/>
  <c r="AF11" i="12"/>
  <c r="AG11" i="12" s="1"/>
  <c r="AF13" i="12"/>
  <c r="AG13" i="12" s="1"/>
  <c r="AF15" i="12"/>
  <c r="AG15" i="12" s="1"/>
  <c r="AF17" i="12"/>
  <c r="AG17" i="12" s="1"/>
  <c r="AF19" i="12"/>
  <c r="AG19" i="12" s="1"/>
  <c r="AF21" i="12"/>
  <c r="AG21" i="12" s="1"/>
  <c r="AF23" i="12"/>
  <c r="AG23" i="12" s="1"/>
  <c r="AF25" i="12"/>
  <c r="AG25" i="12" s="1"/>
  <c r="AO19" i="12" l="1"/>
  <c r="AP19" i="12" s="1"/>
  <c r="BD13" i="12"/>
  <c r="BE13" i="12" s="1"/>
  <c r="AU22" i="12"/>
  <c r="AV22" i="12" s="1"/>
  <c r="CK10" i="12"/>
  <c r="CL10" i="12" s="1"/>
  <c r="AL19" i="12"/>
  <c r="AM19" i="12" s="1"/>
  <c r="AK20" i="18"/>
  <c r="AO20" i="18" s="1"/>
  <c r="BM7" i="12"/>
  <c r="BN7" i="12" s="1"/>
  <c r="W9" i="12"/>
  <c r="X9" i="12" s="1"/>
  <c r="BD23" i="12"/>
  <c r="BE23" i="12" s="1"/>
  <c r="BD4" i="12"/>
  <c r="BE4" i="12" s="1"/>
  <c r="AX6" i="12"/>
  <c r="AY6" i="12" s="1"/>
  <c r="BM14" i="12"/>
  <c r="BN14" i="12" s="1"/>
  <c r="BM15" i="12"/>
  <c r="BN15" i="12" s="1"/>
  <c r="CK15" i="12"/>
  <c r="CL15" i="12" s="1"/>
  <c r="W25" i="12"/>
  <c r="X25" i="12" s="1"/>
  <c r="BD17" i="12"/>
  <c r="BE17" i="12" s="1"/>
  <c r="BD9" i="12"/>
  <c r="BE9" i="12" s="1"/>
  <c r="BD24" i="12"/>
  <c r="BE24" i="12" s="1"/>
  <c r="BM24" i="12"/>
  <c r="BN24" i="12" s="1"/>
  <c r="AO24" i="12"/>
  <c r="AP24" i="12" s="1"/>
  <c r="AX13" i="12"/>
  <c r="AY13" i="12" s="1"/>
  <c r="AX16" i="12"/>
  <c r="AY16" i="12" s="1"/>
  <c r="AU11" i="12"/>
  <c r="AV11" i="12" s="1"/>
  <c r="AX14" i="12"/>
  <c r="AY14" i="12" s="1"/>
  <c r="BM19" i="12"/>
  <c r="BN19" i="12" s="1"/>
  <c r="BM11" i="12"/>
  <c r="BN11" i="12" s="1"/>
  <c r="CK23" i="12"/>
  <c r="CL23" i="12" s="1"/>
  <c r="CK7" i="12"/>
  <c r="CL7" i="12" s="1"/>
  <c r="AO11" i="12"/>
  <c r="AP11" i="12" s="1"/>
  <c r="W17" i="12"/>
  <c r="X17" i="12" s="1"/>
  <c r="BD19" i="12"/>
  <c r="BE19" i="12" s="1"/>
  <c r="BD15" i="12"/>
  <c r="BE15" i="12" s="1"/>
  <c r="BD11" i="12"/>
  <c r="BE11" i="12" s="1"/>
  <c r="BD7" i="12"/>
  <c r="BE7" i="12" s="1"/>
  <c r="W18" i="12"/>
  <c r="X18" i="12" s="1"/>
  <c r="BD20" i="12"/>
  <c r="BE20" i="12" s="1"/>
  <c r="BM16" i="12"/>
  <c r="BN16" i="12" s="1"/>
  <c r="AX25" i="12"/>
  <c r="AY25" i="12" s="1"/>
  <c r="AX17" i="12"/>
  <c r="AY17" i="12" s="1"/>
  <c r="AX9" i="12"/>
  <c r="AY9" i="12" s="1"/>
  <c r="AX24" i="12"/>
  <c r="AY24" i="12" s="1"/>
  <c r="AX8" i="12"/>
  <c r="AY8" i="12" s="1"/>
  <c r="BP4" i="12"/>
  <c r="BQ4" i="12" s="1"/>
  <c r="BM18" i="12"/>
  <c r="BN18" i="12" s="1"/>
  <c r="BM25" i="12"/>
  <c r="BN25" i="12" s="1"/>
  <c r="BM21" i="12"/>
  <c r="BN21" i="12" s="1"/>
  <c r="BM17" i="12"/>
  <c r="BN17" i="12" s="1"/>
  <c r="BM13" i="12"/>
  <c r="BN13" i="12" s="1"/>
  <c r="BM9" i="12"/>
  <c r="BN9" i="12" s="1"/>
  <c r="BM4" i="12"/>
  <c r="BN4" i="12" s="1"/>
  <c r="CK19" i="12"/>
  <c r="CL19" i="12" s="1"/>
  <c r="CK11" i="12"/>
  <c r="CL11" i="12" s="1"/>
  <c r="AO23" i="12"/>
  <c r="AP23" i="12" s="1"/>
  <c r="AO15" i="12"/>
  <c r="AP15" i="12" s="1"/>
  <c r="AO6" i="12"/>
  <c r="AP6" i="12" s="1"/>
  <c r="W21" i="12"/>
  <c r="X21" i="12" s="1"/>
  <c r="W13" i="12"/>
  <c r="X13" i="12" s="1"/>
  <c r="W6" i="12"/>
  <c r="X6" i="12" s="1"/>
  <c r="BD25" i="12"/>
  <c r="BE25" i="12" s="1"/>
  <c r="BD21" i="12"/>
  <c r="BE21" i="12" s="1"/>
  <c r="BD18" i="12"/>
  <c r="BE18" i="12" s="1"/>
  <c r="BD16" i="12"/>
  <c r="BE16" i="12" s="1"/>
  <c r="BD14" i="12"/>
  <c r="BE14" i="12" s="1"/>
  <c r="BD12" i="12"/>
  <c r="BE12" i="12" s="1"/>
  <c r="BD10" i="12"/>
  <c r="BE10" i="12" s="1"/>
  <c r="BD8" i="12"/>
  <c r="BE8" i="12" s="1"/>
  <c r="BD6" i="12"/>
  <c r="BE6" i="12" s="1"/>
  <c r="BD5" i="12"/>
  <c r="BE5" i="12" s="1"/>
  <c r="W10" i="12"/>
  <c r="X10" i="12" s="1"/>
  <c r="BD22" i="12"/>
  <c r="BE22" i="12" s="1"/>
  <c r="BM5" i="12"/>
  <c r="BN5" i="12" s="1"/>
  <c r="BM12" i="12"/>
  <c r="BN12" i="12" s="1"/>
  <c r="BM20" i="12"/>
  <c r="BN20" i="12" s="1"/>
  <c r="BM3" i="12"/>
  <c r="CK16" i="12"/>
  <c r="CL16" i="12" s="1"/>
  <c r="AO8" i="12"/>
  <c r="AP8" i="12" s="1"/>
  <c r="AX23" i="12"/>
  <c r="AY23" i="12" s="1"/>
  <c r="AX19" i="12"/>
  <c r="AY19" i="12" s="1"/>
  <c r="AX15" i="12"/>
  <c r="AY15" i="12" s="1"/>
  <c r="AX11" i="12"/>
  <c r="AY11" i="12" s="1"/>
  <c r="AX7" i="12"/>
  <c r="AY7" i="12" s="1"/>
  <c r="BM6" i="12"/>
  <c r="BN6" i="12" s="1"/>
  <c r="AX20" i="12"/>
  <c r="AY20" i="12" s="1"/>
  <c r="AX12" i="12"/>
  <c r="AY12" i="12" s="1"/>
  <c r="AX5" i="12"/>
  <c r="AY5" i="12" s="1"/>
  <c r="BP13" i="12"/>
  <c r="BQ13" i="12" s="1"/>
  <c r="AU19" i="12"/>
  <c r="AV19" i="12" s="1"/>
  <c r="BV19" i="12"/>
  <c r="BW19" i="12" s="1"/>
  <c r="AX22" i="12"/>
  <c r="AY22" i="12" s="1"/>
  <c r="AX4" i="12"/>
  <c r="AY4" i="12" s="1"/>
  <c r="BM10" i="12"/>
  <c r="BN10" i="12" s="1"/>
  <c r="Z17" i="12"/>
  <c r="AA17" i="12" s="1"/>
  <c r="Z22" i="12"/>
  <c r="AA22" i="12" s="1"/>
  <c r="AL16" i="12"/>
  <c r="AM16" i="12" s="1"/>
  <c r="Z25" i="12"/>
  <c r="AA25" i="12" s="1"/>
  <c r="Z9" i="12"/>
  <c r="AA9" i="12" s="1"/>
  <c r="Z16" i="12"/>
  <c r="AA16" i="12" s="1"/>
  <c r="Z6" i="12"/>
  <c r="AA6" i="12" s="1"/>
  <c r="AL8" i="12"/>
  <c r="AM8" i="12" s="1"/>
  <c r="AL25" i="12"/>
  <c r="AM25" i="12" s="1"/>
  <c r="Z21" i="12"/>
  <c r="AA21" i="12" s="1"/>
  <c r="Z13" i="12"/>
  <c r="AA13" i="12" s="1"/>
  <c r="Z4" i="12"/>
  <c r="AA4" i="12" s="1"/>
  <c r="Z24" i="12"/>
  <c r="AA24" i="12" s="1"/>
  <c r="Z8" i="12"/>
  <c r="AA8" i="12" s="1"/>
  <c r="Z14" i="12"/>
  <c r="AA14" i="12" s="1"/>
  <c r="AL20" i="12"/>
  <c r="AM20" i="12" s="1"/>
  <c r="AL12" i="12"/>
  <c r="AM12" i="12" s="1"/>
  <c r="AL5" i="12"/>
  <c r="AM5" i="12" s="1"/>
  <c r="AL11" i="12"/>
  <c r="AM11" i="12" s="1"/>
  <c r="AL13" i="12"/>
  <c r="AM13" i="12" s="1"/>
  <c r="BV11" i="12"/>
  <c r="BW11" i="12" s="1"/>
  <c r="BV16" i="12"/>
  <c r="BW16" i="12" s="1"/>
  <c r="BP16" i="12"/>
  <c r="BQ16" i="12" s="1"/>
  <c r="BP6" i="12"/>
  <c r="BQ6" i="12" s="1"/>
  <c r="AX10" i="12"/>
  <c r="AY10" i="12" s="1"/>
  <c r="AU20" i="12"/>
  <c r="AV20" i="12" s="1"/>
  <c r="BJ13" i="12"/>
  <c r="BK13" i="12" s="1"/>
  <c r="BS17" i="12"/>
  <c r="BT17" i="12" s="1"/>
  <c r="AL3" i="12"/>
  <c r="Z23" i="12"/>
  <c r="AA23" i="12" s="1"/>
  <c r="Z19" i="12"/>
  <c r="AA19" i="12" s="1"/>
  <c r="Z15" i="12"/>
  <c r="AA15" i="12" s="1"/>
  <c r="Z11" i="12"/>
  <c r="AA11" i="12" s="1"/>
  <c r="Z7" i="12"/>
  <c r="AA7" i="12" s="1"/>
  <c r="Z20" i="12"/>
  <c r="AA20" i="12" s="1"/>
  <c r="Z12" i="12"/>
  <c r="AA12" i="12" s="1"/>
  <c r="Z5" i="12"/>
  <c r="AA5" i="12" s="1"/>
  <c r="Z18" i="12"/>
  <c r="AA18" i="12" s="1"/>
  <c r="Z10" i="12"/>
  <c r="AA10" i="12" s="1"/>
  <c r="AL22" i="12"/>
  <c r="AM22" i="12" s="1"/>
  <c r="AL18" i="12"/>
  <c r="AM18" i="12" s="1"/>
  <c r="AL14" i="12"/>
  <c r="AM14" i="12" s="1"/>
  <c r="AL10" i="12"/>
  <c r="AM10" i="12" s="1"/>
  <c r="AL6" i="12"/>
  <c r="AM6" i="12" s="1"/>
  <c r="AL23" i="12"/>
  <c r="AM23" i="12" s="1"/>
  <c r="AL15" i="12"/>
  <c r="AM15" i="12" s="1"/>
  <c r="AL7" i="12"/>
  <c r="AM7" i="12" s="1"/>
  <c r="AL21" i="12"/>
  <c r="AM21" i="12" s="1"/>
  <c r="AL4" i="12"/>
  <c r="AM4" i="12" s="1"/>
  <c r="AL17" i="12"/>
  <c r="AM17" i="12" s="1"/>
  <c r="AL9" i="12"/>
  <c r="AM9" i="12" s="1"/>
  <c r="BV4" i="12"/>
  <c r="BW4" i="12" s="1"/>
  <c r="AR8" i="12"/>
  <c r="AS8" i="12" s="1"/>
  <c r="BS22" i="12"/>
  <c r="BT22" i="12" s="1"/>
  <c r="BS7" i="12"/>
  <c r="BT7" i="12" s="1"/>
  <c r="CB14" i="12"/>
  <c r="CC14" i="12" s="1"/>
  <c r="W22" i="12"/>
  <c r="X22" i="12" s="1"/>
  <c r="W14" i="12"/>
  <c r="X14" i="12" s="1"/>
  <c r="W4" i="12"/>
  <c r="X4" i="12" s="1"/>
  <c r="CK8" i="12"/>
  <c r="CL8" i="12" s="1"/>
  <c r="CK24" i="12"/>
  <c r="CL24" i="12" s="1"/>
  <c r="AO16" i="12"/>
  <c r="AP16" i="12" s="1"/>
  <c r="AO14" i="12"/>
  <c r="AP14" i="12" s="1"/>
  <c r="BP25" i="12"/>
  <c r="BQ25" i="12" s="1"/>
  <c r="BP17" i="12"/>
  <c r="BQ17" i="12" s="1"/>
  <c r="BP9" i="12"/>
  <c r="BQ9" i="12" s="1"/>
  <c r="AU23" i="12"/>
  <c r="AV23" i="12" s="1"/>
  <c r="AU15" i="12"/>
  <c r="AV15" i="12" s="1"/>
  <c r="AU7" i="12"/>
  <c r="AV7" i="12" s="1"/>
  <c r="BV23" i="12"/>
  <c r="BW23" i="12" s="1"/>
  <c r="BV15" i="12"/>
  <c r="BW15" i="12" s="1"/>
  <c r="BV6" i="12"/>
  <c r="BW6" i="12" s="1"/>
  <c r="BV24" i="12"/>
  <c r="BW24" i="12" s="1"/>
  <c r="BV8" i="12"/>
  <c r="BW8" i="12" s="1"/>
  <c r="BP24" i="12"/>
  <c r="BQ24" i="12" s="1"/>
  <c r="BP8" i="12"/>
  <c r="BQ8" i="12" s="1"/>
  <c r="BP22" i="12"/>
  <c r="BQ22" i="12" s="1"/>
  <c r="CK14" i="12"/>
  <c r="CL14" i="12" s="1"/>
  <c r="AU12" i="12"/>
  <c r="AV12" i="12" s="1"/>
  <c r="BV22" i="12"/>
  <c r="BW22" i="12" s="1"/>
  <c r="AU4" i="12"/>
  <c r="AV4" i="12" s="1"/>
  <c r="BP10" i="12"/>
  <c r="BQ10" i="12" s="1"/>
  <c r="AU18" i="12"/>
  <c r="AV18" i="12" s="1"/>
  <c r="CB9" i="12"/>
  <c r="CC9" i="12" s="1"/>
  <c r="CE15" i="12"/>
  <c r="CF15" i="12" s="1"/>
  <c r="AR3" i="12"/>
  <c r="CB25" i="12"/>
  <c r="CC25" i="12" s="1"/>
  <c r="AR13" i="12"/>
  <c r="AS13" i="12" s="1"/>
  <c r="BS9" i="12"/>
  <c r="BT9" i="12" s="1"/>
  <c r="AR10" i="12"/>
  <c r="AS10" i="12" s="1"/>
  <c r="BV10" i="12"/>
  <c r="BW10" i="12" s="1"/>
  <c r="AS28" i="18"/>
  <c r="AM7" i="18"/>
  <c r="BJ21" i="12"/>
  <c r="BK21" i="12" s="1"/>
  <c r="BJ4" i="12"/>
  <c r="BK4" i="12" s="1"/>
  <c r="BS25" i="12"/>
  <c r="BT25" i="12" s="1"/>
  <c r="CE4" i="12"/>
  <c r="CF4" i="12" s="1"/>
  <c r="CE23" i="12"/>
  <c r="CF23" i="12" s="1"/>
  <c r="AR19" i="12"/>
  <c r="AS19" i="12" s="1"/>
  <c r="CB17" i="12"/>
  <c r="CC17" i="12" s="1"/>
  <c r="CE9" i="12"/>
  <c r="CF9" i="12" s="1"/>
  <c r="AR6" i="12"/>
  <c r="AS6" i="12" s="1"/>
  <c r="BS24" i="12"/>
  <c r="BT24" i="12" s="1"/>
  <c r="CB12" i="12"/>
  <c r="CC12" i="12" s="1"/>
  <c r="CB18" i="12"/>
  <c r="CC18" i="12" s="1"/>
  <c r="CE14" i="12"/>
  <c r="CF14" i="12" s="1"/>
  <c r="BJ20" i="12"/>
  <c r="BK20" i="12" s="1"/>
  <c r="AS12" i="18"/>
  <c r="AK21" i="18"/>
  <c r="AQ21" i="18" s="1"/>
  <c r="BJ5" i="12"/>
  <c r="BK5" i="12" s="1"/>
  <c r="CB6" i="12"/>
  <c r="CC6" i="12" s="1"/>
  <c r="BJ14" i="12"/>
  <c r="BK14" i="12" s="1"/>
  <c r="AS20" i="18"/>
  <c r="AQ10" i="18"/>
  <c r="AR4" i="18"/>
  <c r="AK17" i="18"/>
  <c r="BJ25" i="12"/>
  <c r="BK25" i="12" s="1"/>
  <c r="BJ17" i="12"/>
  <c r="BK17" i="12" s="1"/>
  <c r="BJ9" i="12"/>
  <c r="BK9" i="12" s="1"/>
  <c r="BS21" i="12"/>
  <c r="BT21" i="12" s="1"/>
  <c r="BS13" i="12"/>
  <c r="BT13" i="12" s="1"/>
  <c r="CE11" i="12"/>
  <c r="CF11" i="12" s="1"/>
  <c r="CE19" i="12"/>
  <c r="CF19" i="12" s="1"/>
  <c r="CE3" i="12"/>
  <c r="AR15" i="12"/>
  <c r="AS15" i="12" s="1"/>
  <c r="AR23" i="12"/>
  <c r="AS23" i="12" s="1"/>
  <c r="CB21" i="12"/>
  <c r="CC21" i="12" s="1"/>
  <c r="CB13" i="12"/>
  <c r="CC13" i="12" s="1"/>
  <c r="CB4" i="12"/>
  <c r="CC4" i="12" s="1"/>
  <c r="CB24" i="12"/>
  <c r="CC24" i="12" s="1"/>
  <c r="CE16" i="12"/>
  <c r="CF16" i="12" s="1"/>
  <c r="AR20" i="12"/>
  <c r="AS20" i="12" s="1"/>
  <c r="AR9" i="12"/>
  <c r="AS9" i="12" s="1"/>
  <c r="BS16" i="12"/>
  <c r="BT16" i="12" s="1"/>
  <c r="BS6" i="12"/>
  <c r="BT6" i="12" s="1"/>
  <c r="AR22" i="12"/>
  <c r="AS22" i="12" s="1"/>
  <c r="CB20" i="12"/>
  <c r="CC20" i="12" s="1"/>
  <c r="CB5" i="12"/>
  <c r="CC5" i="12" s="1"/>
  <c r="BS8" i="12"/>
  <c r="BT8" i="12" s="1"/>
  <c r="AR12" i="12"/>
  <c r="AS12" i="12" s="1"/>
  <c r="CE7" i="12"/>
  <c r="CF7" i="12" s="1"/>
  <c r="BS10" i="12"/>
  <c r="BT10" i="12" s="1"/>
  <c r="AR5" i="12"/>
  <c r="AS5" i="12" s="1"/>
  <c r="BJ12" i="12"/>
  <c r="BK12" i="12" s="1"/>
  <c r="AS32" i="18"/>
  <c r="AS24" i="18"/>
  <c r="AS16" i="18"/>
  <c r="AS8" i="18"/>
  <c r="AQ6" i="18"/>
  <c r="AL9" i="18"/>
  <c r="AK25" i="18"/>
  <c r="AQ25" i="18" s="1"/>
  <c r="AK14" i="18"/>
  <c r="AO14" i="18" s="1"/>
  <c r="AO6" i="18"/>
  <c r="BJ23" i="12"/>
  <c r="BK23" i="12" s="1"/>
  <c r="BJ19" i="12"/>
  <c r="BK19" i="12" s="1"/>
  <c r="BJ15" i="12"/>
  <c r="BK15" i="12" s="1"/>
  <c r="BJ11" i="12"/>
  <c r="BK11" i="12" s="1"/>
  <c r="BJ6" i="12"/>
  <c r="BK6" i="12" s="1"/>
  <c r="BS23" i="12"/>
  <c r="BT23" i="12" s="1"/>
  <c r="BS19" i="12"/>
  <c r="BT19" i="12" s="1"/>
  <c r="BS15" i="12"/>
  <c r="BT15" i="12" s="1"/>
  <c r="BS11" i="12"/>
  <c r="BT11" i="12" s="1"/>
  <c r="CE5" i="12"/>
  <c r="CF5" i="12" s="1"/>
  <c r="CE13" i="12"/>
  <c r="CF13" i="12" s="1"/>
  <c r="CE17" i="12"/>
  <c r="CF17" i="12" s="1"/>
  <c r="CE21" i="12"/>
  <c r="CF21" i="12" s="1"/>
  <c r="CE25" i="12"/>
  <c r="CF25" i="12" s="1"/>
  <c r="AR17" i="12"/>
  <c r="AS17" i="12" s="1"/>
  <c r="AR21" i="12"/>
  <c r="AS21" i="12" s="1"/>
  <c r="AR25" i="12"/>
  <c r="AS25" i="12" s="1"/>
  <c r="CB23" i="12"/>
  <c r="CC23" i="12" s="1"/>
  <c r="CB19" i="12"/>
  <c r="CC19" i="12" s="1"/>
  <c r="CB15" i="12"/>
  <c r="CC15" i="12" s="1"/>
  <c r="CB11" i="12"/>
  <c r="CC11" i="12" s="1"/>
  <c r="CB7" i="12"/>
  <c r="CC7" i="12" s="1"/>
  <c r="CB22" i="12"/>
  <c r="CC22" i="12" s="1"/>
  <c r="CE20" i="12"/>
  <c r="CF20" i="12" s="1"/>
  <c r="CE12" i="12"/>
  <c r="CF12" i="12" s="1"/>
  <c r="CE6" i="12"/>
  <c r="CF6" i="12" s="1"/>
  <c r="AR16" i="12"/>
  <c r="AS16" i="12" s="1"/>
  <c r="AR11" i="12"/>
  <c r="AS11" i="12" s="1"/>
  <c r="AR4" i="12"/>
  <c r="AS4" i="12" s="1"/>
  <c r="BS20" i="12"/>
  <c r="BT20" i="12" s="1"/>
  <c r="BS12" i="12"/>
  <c r="BT12" i="12" s="1"/>
  <c r="BS4" i="12"/>
  <c r="BT4" i="12" s="1"/>
  <c r="AR14" i="12"/>
  <c r="AS14" i="12" s="1"/>
  <c r="AR7" i="12"/>
  <c r="AS7" i="12" s="1"/>
  <c r="CB16" i="12"/>
  <c r="CC16" i="12" s="1"/>
  <c r="CB8" i="12"/>
  <c r="CC8" i="12" s="1"/>
  <c r="AR18" i="12"/>
  <c r="AS18" i="12" s="1"/>
  <c r="BS14" i="12"/>
  <c r="BT14" i="12" s="1"/>
  <c r="BS5" i="12"/>
  <c r="BT5" i="12" s="1"/>
  <c r="CB10" i="12"/>
  <c r="CC10" i="12" s="1"/>
  <c r="CE22" i="12"/>
  <c r="CF22" i="12" s="1"/>
  <c r="CE8" i="12"/>
  <c r="CF8" i="12" s="1"/>
  <c r="BS18" i="12"/>
  <c r="BT18" i="12" s="1"/>
  <c r="CE18" i="12"/>
  <c r="CF18" i="12" s="1"/>
  <c r="BJ24" i="12"/>
  <c r="BK24" i="12" s="1"/>
  <c r="BJ16" i="12"/>
  <c r="BK16" i="12" s="1"/>
  <c r="BJ8" i="12"/>
  <c r="BK8" i="12" s="1"/>
  <c r="CE10" i="12"/>
  <c r="CF10" i="12" s="1"/>
  <c r="BJ22" i="12"/>
  <c r="BK22" i="12" s="1"/>
  <c r="BJ7" i="12"/>
  <c r="BK7" i="12" s="1"/>
  <c r="BJ18" i="12"/>
  <c r="BK18" i="12" s="1"/>
  <c r="BJ10" i="12"/>
  <c r="BK10" i="12" s="1"/>
  <c r="AS30" i="18"/>
  <c r="AS26" i="18"/>
  <c r="AS22" i="18"/>
  <c r="AS18" i="18"/>
  <c r="AS14" i="18"/>
  <c r="AS10" i="18"/>
  <c r="AK33" i="18"/>
  <c r="AQ8" i="18"/>
  <c r="AK15" i="18"/>
  <c r="AO15" i="18" s="1"/>
  <c r="AK5" i="18"/>
  <c r="AO12" i="18"/>
  <c r="AO10" i="18"/>
  <c r="AK16" i="18"/>
  <c r="AO16" i="18" s="1"/>
  <c r="AK24" i="18"/>
  <c r="AQ24" i="18" s="1"/>
  <c r="AL7" i="18"/>
  <c r="AK4" i="18"/>
  <c r="AK19" i="18"/>
  <c r="AO19" i="18" s="1"/>
  <c r="AK41" i="18"/>
  <c r="AS31" i="18"/>
  <c r="AS29" i="18"/>
  <c r="AS27" i="18"/>
  <c r="AS25" i="18"/>
  <c r="AS23" i="18"/>
  <c r="AS21" i="18"/>
  <c r="AS19" i="18"/>
  <c r="AS17" i="18"/>
  <c r="AS15" i="18"/>
  <c r="AS13" i="18"/>
  <c r="AS11" i="18"/>
  <c r="AS9" i="18"/>
  <c r="AK37" i="18"/>
  <c r="AQ11" i="18"/>
  <c r="AQ9" i="18"/>
  <c r="AQ7" i="18"/>
  <c r="AQ17" i="18"/>
  <c r="AK22" i="18"/>
  <c r="AK23" i="18"/>
  <c r="AO23" i="18" s="1"/>
  <c r="AL8" i="18"/>
  <c r="AL10" i="18"/>
  <c r="AO17" i="18"/>
  <c r="AO8" i="18"/>
  <c r="AK26" i="18"/>
  <c r="AO26" i="18" s="1"/>
  <c r="AK18" i="18"/>
  <c r="AQ18" i="18" s="1"/>
  <c r="AK28" i="18"/>
  <c r="AK31" i="18"/>
  <c r="AK13" i="18"/>
  <c r="AQ13" i="18" s="1"/>
  <c r="AQ12" i="18"/>
  <c r="AM10" i="18"/>
  <c r="AO22" i="18"/>
  <c r="AK11" i="18"/>
  <c r="AQ22" i="18"/>
  <c r="CK25" i="12"/>
  <c r="CL25" i="12" s="1"/>
  <c r="CK21" i="12"/>
  <c r="CL21" i="12" s="1"/>
  <c r="CK17" i="12"/>
  <c r="CL17" i="12" s="1"/>
  <c r="CK13" i="12"/>
  <c r="CL13" i="12" s="1"/>
  <c r="CK9" i="12"/>
  <c r="CL9" i="12" s="1"/>
  <c r="CK6" i="12"/>
  <c r="CL6" i="12" s="1"/>
  <c r="AO25" i="12"/>
  <c r="AP25" i="12" s="1"/>
  <c r="AO21" i="12"/>
  <c r="AP21" i="12" s="1"/>
  <c r="AO17" i="12"/>
  <c r="AP17" i="12" s="1"/>
  <c r="AO13" i="12"/>
  <c r="AP13" i="12" s="1"/>
  <c r="AO9" i="12"/>
  <c r="AP9" i="12" s="1"/>
  <c r="AO4" i="12"/>
  <c r="AP4" i="12" s="1"/>
  <c r="W23" i="12"/>
  <c r="X23" i="12" s="1"/>
  <c r="W19" i="12"/>
  <c r="X19" i="12" s="1"/>
  <c r="W15" i="12"/>
  <c r="X15" i="12" s="1"/>
  <c r="W11" i="12"/>
  <c r="X11" i="12" s="1"/>
  <c r="W7" i="12"/>
  <c r="X7" i="12" s="1"/>
  <c r="W24" i="12"/>
  <c r="X24" i="12" s="1"/>
  <c r="W20" i="12"/>
  <c r="X20" i="12" s="1"/>
  <c r="W16" i="12"/>
  <c r="X16" i="12" s="1"/>
  <c r="W12" i="12"/>
  <c r="X12" i="12" s="1"/>
  <c r="W8" i="12"/>
  <c r="X8" i="12" s="1"/>
  <c r="W5" i="12"/>
  <c r="X5" i="12" s="1"/>
  <c r="CK5" i="12"/>
  <c r="CL5" i="12" s="1"/>
  <c r="CK12" i="12"/>
  <c r="CL12" i="12" s="1"/>
  <c r="CK20" i="12"/>
  <c r="CL20" i="12" s="1"/>
  <c r="CK3" i="12"/>
  <c r="AO20" i="12"/>
  <c r="AP20" i="12" s="1"/>
  <c r="AO12" i="12"/>
  <c r="AP12" i="12" s="1"/>
  <c r="AO5" i="12"/>
  <c r="AP5" i="12" s="1"/>
  <c r="AO22" i="12"/>
  <c r="AP22" i="12" s="1"/>
  <c r="AO7" i="12"/>
  <c r="AP7" i="12" s="1"/>
  <c r="BP23" i="12"/>
  <c r="BQ23" i="12" s="1"/>
  <c r="BP19" i="12"/>
  <c r="BQ19" i="12" s="1"/>
  <c r="BP15" i="12"/>
  <c r="BQ15" i="12" s="1"/>
  <c r="BP11" i="12"/>
  <c r="BQ11" i="12" s="1"/>
  <c r="BP7" i="12"/>
  <c r="BQ7" i="12" s="1"/>
  <c r="AO18" i="12"/>
  <c r="AP18" i="12" s="1"/>
  <c r="AU25" i="12"/>
  <c r="AV25" i="12" s="1"/>
  <c r="AU21" i="12"/>
  <c r="AV21" i="12" s="1"/>
  <c r="AU17" i="12"/>
  <c r="AV17" i="12" s="1"/>
  <c r="AU13" i="12"/>
  <c r="AV13" i="12" s="1"/>
  <c r="AU9" i="12"/>
  <c r="AV9" i="12" s="1"/>
  <c r="AU6" i="12"/>
  <c r="AV6" i="12" s="1"/>
  <c r="BV25" i="12"/>
  <c r="BW25" i="12" s="1"/>
  <c r="BV21" i="12"/>
  <c r="BW21" i="12" s="1"/>
  <c r="BV17" i="12"/>
  <c r="BW17" i="12" s="1"/>
  <c r="BV13" i="12"/>
  <c r="BW13" i="12" s="1"/>
  <c r="BV9" i="12"/>
  <c r="BW9" i="12" s="1"/>
  <c r="BV7" i="12"/>
  <c r="BW7" i="12" s="1"/>
  <c r="AO10" i="12"/>
  <c r="AP10" i="12" s="1"/>
  <c r="BV20" i="12"/>
  <c r="BW20" i="12" s="1"/>
  <c r="BV12" i="12"/>
  <c r="BW12" i="12" s="1"/>
  <c r="BV5" i="12"/>
  <c r="BW5" i="12" s="1"/>
  <c r="BP20" i="12"/>
  <c r="BQ20" i="12" s="1"/>
  <c r="BP12" i="12"/>
  <c r="BQ12" i="12" s="1"/>
  <c r="BP5" i="12"/>
  <c r="BQ5" i="12" s="1"/>
  <c r="BP14" i="12"/>
  <c r="BQ14" i="12" s="1"/>
  <c r="CK4" i="12"/>
  <c r="CL4" i="12" s="1"/>
  <c r="AU24" i="12"/>
  <c r="AV24" i="12" s="1"/>
  <c r="AU16" i="12"/>
  <c r="AV16" i="12" s="1"/>
  <c r="AU8" i="12"/>
  <c r="AV8" i="12" s="1"/>
  <c r="BP18" i="12"/>
  <c r="BQ18" i="12" s="1"/>
  <c r="BV14" i="12"/>
  <c r="BW14" i="12" s="1"/>
  <c r="AU14" i="12"/>
  <c r="AV14" i="12" s="1"/>
  <c r="BV18" i="12"/>
  <c r="BW18" i="12" s="1"/>
  <c r="CK18" i="12"/>
  <c r="CL18" i="12" s="1"/>
  <c r="AU10" i="12"/>
  <c r="AV10" i="12" s="1"/>
  <c r="AQ26" i="18"/>
  <c r="BB4" i="18"/>
  <c r="AW10" i="18"/>
  <c r="AU25" i="18"/>
  <c r="AU23" i="18"/>
  <c r="BA12" i="18"/>
  <c r="AV10" i="18"/>
  <c r="AY8" i="18"/>
  <c r="AU4" i="18"/>
  <c r="AU26" i="18"/>
  <c r="AU24" i="18"/>
  <c r="AY6" i="18"/>
  <c r="AU14" i="18"/>
  <c r="AU28" i="18"/>
  <c r="AU17" i="18"/>
  <c r="AV7" i="18"/>
  <c r="AY17" i="18"/>
  <c r="AU31" i="18"/>
  <c r="BA17" i="18"/>
  <c r="AU16" i="18"/>
  <c r="AU18" i="18"/>
  <c r="AU21" i="18"/>
  <c r="AV9" i="18"/>
  <c r="AU5" i="18"/>
  <c r="AU20" i="18"/>
  <c r="AU15" i="18"/>
  <c r="AU13" i="18"/>
  <c r="AY12" i="18"/>
  <c r="AY10" i="18"/>
  <c r="AU22" i="18"/>
  <c r="AW7" i="18"/>
  <c r="AY22" i="18"/>
  <c r="AU12" i="18"/>
  <c r="BA22" i="18"/>
  <c r="AV8" i="18"/>
  <c r="AU19" i="18"/>
  <c r="BA6" i="18"/>
  <c r="BA7" i="18"/>
  <c r="BA8" i="18"/>
  <c r="BA9" i="18"/>
  <c r="BA10" i="18"/>
  <c r="BA11" i="18"/>
  <c r="AU33" i="18"/>
  <c r="AU37" i="18"/>
  <c r="BC8" i="18"/>
  <c r="BC9" i="18"/>
  <c r="BC10" i="18"/>
  <c r="BC11" i="18"/>
  <c r="BC12" i="18"/>
  <c r="BC13" i="18"/>
  <c r="BC14" i="18"/>
  <c r="BC15" i="18"/>
  <c r="BC16" i="18"/>
  <c r="BC17" i="18"/>
  <c r="BC18" i="18"/>
  <c r="BC19" i="18"/>
  <c r="BC20" i="18"/>
  <c r="BC21" i="18"/>
  <c r="BC22" i="18"/>
  <c r="BC23" i="18"/>
  <c r="BC24" i="18"/>
  <c r="BC25" i="18"/>
  <c r="BC26" i="18"/>
  <c r="BC27" i="18"/>
  <c r="BC28" i="18"/>
  <c r="BC29" i="18"/>
  <c r="BC30" i="18"/>
  <c r="BC31" i="18"/>
  <c r="AU11" i="18"/>
  <c r="BC32" i="18"/>
  <c r="AU41" i="18"/>
  <c r="AQ20" i="18" l="1"/>
  <c r="AO21" i="18"/>
  <c r="AO24" i="18"/>
  <c r="AO25" i="18"/>
  <c r="AO13" i="18"/>
  <c r="AQ19" i="18"/>
  <c r="AQ16" i="18"/>
  <c r="AQ14" i="18"/>
  <c r="AQ15" i="18"/>
  <c r="AO18" i="18"/>
  <c r="AQ23" i="18"/>
  <c r="AY13" i="18"/>
  <c r="BA13" i="18"/>
  <c r="BA20" i="18"/>
  <c r="AY20" i="18"/>
  <c r="BA18" i="18"/>
  <c r="AY18" i="18"/>
  <c r="AY14" i="18"/>
  <c r="BA14" i="18"/>
  <c r="AY24" i="18"/>
  <c r="BA24" i="18"/>
  <c r="BA23" i="18"/>
  <c r="AY23" i="18"/>
  <c r="AY19" i="18"/>
  <c r="BA19" i="18"/>
  <c r="BA15" i="18"/>
  <c r="AY15" i="18"/>
  <c r="AY21" i="18"/>
  <c r="BA21" i="18"/>
  <c r="BA16" i="18"/>
  <c r="AY16" i="18"/>
  <c r="AY26" i="18"/>
  <c r="BA26" i="18"/>
  <c r="AY25" i="18"/>
  <c r="BA25" i="18"/>
</calcChain>
</file>

<file path=xl/comments1.xml><?xml version="1.0" encoding="utf-8"?>
<comments xmlns="http://schemas.openxmlformats.org/spreadsheetml/2006/main">
  <authors>
    <author>Matthew Sibole</author>
  </authors>
  <commentList>
    <comment ref="I3" authorId="0">
      <text>
        <r>
          <rPr>
            <b/>
            <sz val="8"/>
            <color indexed="81"/>
            <rFont val="Tahoma"/>
            <family val="2"/>
          </rPr>
          <t>Enter as negative</t>
        </r>
      </text>
    </comment>
    <comment ref="L3" authorId="0">
      <text>
        <r>
          <rPr>
            <b/>
            <sz val="8"/>
            <color indexed="81"/>
            <rFont val="Tahoma"/>
            <family val="2"/>
          </rPr>
          <t xml:space="preserve">Impacts:
  </t>
        </r>
        <r>
          <rPr>
            <sz val="8"/>
            <color indexed="81"/>
            <rFont val="Tahoma"/>
            <family val="2"/>
          </rPr>
          <t>Defenses
  Attacks
  Skills</t>
        </r>
      </text>
    </comment>
  </commentList>
</comments>
</file>

<file path=xl/sharedStrings.xml><?xml version="1.0" encoding="utf-8"?>
<sst xmlns="http://schemas.openxmlformats.org/spreadsheetml/2006/main" count="9637" uniqueCount="5618">
  <si>
    <t>FORT</t>
  </si>
  <si>
    <t>REF</t>
  </si>
  <si>
    <t>CL</t>
  </si>
  <si>
    <t>Threshold</t>
  </si>
  <si>
    <t>hp</t>
  </si>
  <si>
    <t>Melee</t>
  </si>
  <si>
    <t>Ranged</t>
  </si>
  <si>
    <t>ListStart</t>
  </si>
  <si>
    <t>ListEnd</t>
  </si>
  <si>
    <t>Perception</t>
  </si>
  <si>
    <t>Speed</t>
  </si>
  <si>
    <t>Force pts</t>
  </si>
  <si>
    <t>Destiny pts</t>
  </si>
  <si>
    <t>Initiative</t>
  </si>
  <si>
    <t>Languages</t>
  </si>
  <si>
    <t>(flat-footed)</t>
  </si>
  <si>
    <t>WILL</t>
  </si>
  <si>
    <t>Base Atk</t>
  </si>
  <si>
    <t>Atk Options</t>
  </si>
  <si>
    <t>Special Actions</t>
  </si>
  <si>
    <t>Talents</t>
  </si>
  <si>
    <t>Feats</t>
  </si>
  <si>
    <t>Skills</t>
  </si>
  <si>
    <t>Possessions</t>
  </si>
  <si>
    <t>Special Qualities</t>
  </si>
  <si>
    <t>Helpless</t>
  </si>
  <si>
    <t>Killed</t>
  </si>
  <si>
    <t>Talent Defenses</t>
  </si>
  <si>
    <t>Roll</t>
  </si>
  <si>
    <t xml:space="preserve"> </t>
  </si>
  <si>
    <t>-</t>
  </si>
  <si>
    <t>XP</t>
  </si>
  <si>
    <t>none</t>
  </si>
  <si>
    <t>Quick Draw</t>
  </si>
  <si>
    <t/>
  </si>
  <si>
    <t>Deceptive, Low-Light Vision</t>
  </si>
  <si>
    <t>Controlled Rage</t>
  </si>
  <si>
    <t>Block</t>
  </si>
  <si>
    <t>Dark Side score</t>
  </si>
  <si>
    <t>Autofire Sweep</t>
  </si>
  <si>
    <t>Advantageous Attack</t>
  </si>
  <si>
    <t>Cortosis Gauntlet Block</t>
  </si>
  <si>
    <t>Size/Species/Class</t>
  </si>
  <si>
    <t>Comrades in Arms</t>
  </si>
  <si>
    <t>Strafe</t>
  </si>
  <si>
    <t>Watchful Step</t>
  </si>
  <si>
    <t>Withdrawal Strike (advanced melee)</t>
  </si>
  <si>
    <t>Vehicular Combat</t>
  </si>
  <si>
    <t>Defenses</t>
  </si>
  <si>
    <t>Indomitable</t>
  </si>
  <si>
    <t>Weapon Specialization (lightsabers)</t>
  </si>
  <si>
    <t>Rapid Strike</t>
  </si>
  <si>
    <t>Double Attack (lightsabers)</t>
  </si>
  <si>
    <t>Mind Shard</t>
  </si>
  <si>
    <t>Obscure</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</si>
  <si>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</si>
  <si>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</si>
  <si>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</si>
  <si>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</si>
  <si>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</si>
  <si>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</si>
  <si>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</si>
  <si>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</si>
  <si>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</si>
  <si>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</si>
  <si>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</si>
  <si>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</si>
  <si>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</si>
  <si>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</si>
  <si>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</si>
  <si>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</si>
  <si>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</si>
  <si>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</si>
  <si>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</si>
  <si>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</si>
  <si>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</si>
  <si>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</si>
  <si>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</si>
  <si>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</si>
  <si>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</si>
  <si>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</si>
  <si>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</si>
  <si>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</si>
  <si>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</si>
  <si>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</si>
  <si>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</si>
  <si>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</si>
  <si>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</si>
  <si>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</si>
  <si>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</si>
  <si>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</si>
  <si>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</si>
  <si>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</si>
  <si>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</si>
  <si>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</si>
  <si>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</si>
  <si>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</si>
  <si>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</si>
  <si>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</si>
  <si>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</si>
  <si>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</si>
  <si>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</si>
  <si>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</si>
  <si>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</si>
  <si>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</si>
  <si>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</si>
  <si>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</si>
  <si>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</si>
  <si>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</si>
  <si>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</si>
  <si>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</si>
  <si>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</si>
  <si>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</si>
  <si>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</si>
  <si>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</si>
  <si>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</si>
  <si>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</si>
  <si>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</si>
  <si>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</si>
  <si>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</si>
  <si>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</si>
  <si>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</si>
  <si>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</si>
  <si>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</si>
  <si>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</si>
  <si>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</si>
  <si>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</si>
  <si>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</si>
  <si>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</si>
  <si>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</si>
  <si>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</si>
  <si>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</si>
  <si>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</si>
  <si>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</si>
  <si>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</si>
  <si>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</si>
  <si>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</si>
  <si>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</si>
  <si>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</si>
  <si>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</si>
  <si>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</si>
  <si>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</si>
  <si>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</si>
  <si>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</si>
  <si>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</si>
  <si>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</si>
  <si>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</si>
  <si>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</si>
  <si>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</si>
  <si>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</si>
  <si>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</si>
  <si>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</si>
  <si>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</si>
  <si>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</si>
  <si>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</si>
  <si>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</si>
  <si>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</si>
  <si>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</si>
  <si>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</si>
  <si>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</si>
  <si>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</si>
  <si>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</si>
  <si>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</si>
  <si>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</si>
  <si>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</si>
  <si>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</si>
  <si>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</si>
  <si>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</si>
  <si>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</si>
  <si>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</si>
  <si>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</si>
  <si>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</si>
  <si>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</si>
  <si>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</si>
  <si>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</si>
  <si>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</si>
  <si>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</si>
  <si>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</si>
  <si>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</si>
  <si>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</si>
  <si>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</si>
  <si>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</si>
  <si>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</si>
  <si>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</si>
  <si>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</si>
  <si>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</si>
  <si>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</si>
  <si>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</si>
  <si>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</si>
  <si>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</si>
  <si>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</si>
  <si>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</si>
  <si>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</si>
  <si>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</si>
  <si>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</si>
  <si>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</si>
  <si>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</si>
  <si>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</si>
  <si>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</si>
  <si>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</si>
  <si>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</si>
  <si>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</si>
  <si>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</si>
  <si>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</si>
  <si>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</si>
  <si>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</si>
  <si>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</si>
  <si>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</si>
  <si>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</si>
  <si>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</si>
  <si>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</si>
  <si>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</si>
  <si>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</si>
  <si>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</si>
  <si>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</si>
  <si>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</si>
  <si>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</si>
  <si>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</si>
  <si>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</si>
  <si>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</si>
  <si>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</si>
  <si>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</si>
  <si>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</si>
  <si>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</si>
  <si>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</si>
  <si>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</si>
  <si>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</si>
  <si>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</si>
  <si>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</si>
  <si>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</si>
  <si>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</si>
  <si>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</si>
  <si>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</si>
  <si>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</si>
  <si>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</si>
  <si>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</si>
  <si>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</si>
  <si>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</si>
  <si>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</si>
  <si>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</si>
  <si>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</si>
  <si>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</si>
  <si>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</si>
  <si>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</si>
  <si>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</si>
  <si>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</si>
  <si>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</si>
  <si>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</si>
  <si>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</si>
  <si>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</si>
  <si>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</si>
  <si>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</si>
  <si>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</si>
  <si>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</si>
  <si>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</si>
  <si>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</si>
  <si>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</si>
  <si>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</si>
  <si>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</si>
  <si>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</si>
  <si>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</si>
  <si>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</si>
  <si>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</si>
  <si>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</si>
  <si>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</si>
  <si>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</si>
  <si>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</si>
  <si>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</si>
  <si>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</si>
  <si>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</si>
  <si>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</si>
  <si>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</si>
  <si>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</si>
  <si>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</si>
  <si>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</si>
  <si>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</si>
  <si>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</si>
  <si>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</si>
  <si>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</si>
  <si>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</si>
  <si>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</si>
  <si>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</si>
  <si>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</si>
  <si>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</si>
  <si>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</si>
  <si>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</si>
  <si>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</si>
  <si>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</si>
  <si>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</si>
  <si>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</si>
  <si>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</si>
  <si>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</si>
  <si>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</si>
  <si>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</si>
  <si>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</si>
  <si>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</si>
  <si>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</si>
  <si>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</si>
  <si>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</si>
  <si>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</si>
  <si>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</si>
  <si>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</si>
  <si>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</si>
  <si>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</si>
  <si>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</si>
  <si>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</si>
  <si>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</si>
  <si>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</si>
  <si>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</si>
  <si>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</si>
  <si>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</si>
  <si>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</si>
  <si>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</si>
  <si>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</si>
  <si>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</si>
  <si>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</si>
  <si>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</si>
  <si>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</si>
  <si>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</si>
  <si>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</si>
  <si>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</si>
  <si>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</si>
  <si>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</si>
  <si>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</si>
  <si>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</si>
  <si>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</si>
  <si>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</si>
  <si>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</si>
  <si>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</si>
  <si>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</si>
  <si>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</si>
  <si>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</si>
  <si>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</si>
  <si>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</si>
  <si>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</si>
  <si>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</si>
  <si>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</si>
  <si>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</si>
  <si>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</si>
  <si>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</si>
  <si>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</si>
  <si>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</si>
  <si>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</si>
  <si>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</si>
  <si>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</si>
  <si>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</si>
  <si>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</si>
  <si>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</si>
  <si>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</si>
  <si>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</si>
  <si>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</si>
  <si>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</si>
  <si>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</si>
  <si>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</si>
  <si>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</si>
  <si>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</si>
  <si>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</si>
  <si>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</si>
  <si>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</si>
  <si>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</si>
  <si>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</si>
  <si>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</si>
  <si>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</si>
  <si>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</si>
  <si>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</si>
  <si>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</si>
  <si>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</si>
  <si>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</si>
  <si>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</si>
  <si>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</si>
  <si>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</si>
  <si>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</si>
  <si>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</si>
  <si>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</si>
  <si>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</si>
  <si>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</si>
  <si>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</si>
  <si>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</si>
  <si>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</si>
  <si>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</si>
  <si>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</si>
  <si>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</si>
  <si>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</si>
  <si>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</si>
  <si>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</si>
  <si>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</si>
  <si>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</si>
  <si>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</si>
  <si>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</si>
  <si>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</si>
  <si>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</si>
  <si>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</si>
  <si>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</si>
  <si>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</si>
  <si>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</si>
  <si>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</si>
  <si>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</si>
  <si>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</si>
  <si>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</si>
  <si>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</si>
  <si>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</si>
  <si>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</si>
  <si>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</si>
  <si>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</si>
  <si>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</si>
  <si>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</si>
  <si>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</si>
  <si>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</si>
  <si>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</si>
  <si>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</si>
  <si>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</si>
  <si>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</si>
  <si>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</si>
  <si>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</si>
  <si>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</si>
  <si>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</si>
  <si>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</si>
  <si>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</si>
  <si>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</si>
  <si>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</si>
  <si>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</si>
  <si>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</si>
  <si>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</si>
  <si>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</si>
  <si>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</si>
  <si>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</si>
  <si>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</si>
  <si>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</si>
  <si>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</si>
  <si>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</si>
  <si>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</si>
  <si>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</si>
  <si>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</si>
  <si>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</si>
  <si>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</si>
  <si>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</si>
  <si>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</si>
  <si>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</si>
  <si>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</si>
  <si>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</si>
  <si>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</si>
  <si>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</si>
  <si>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</si>
  <si>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</si>
  <si>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</si>
  <si>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</si>
  <si>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</si>
  <si>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</si>
  <si>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</si>
  <si>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</si>
  <si>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</si>
  <si>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</si>
  <si>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</si>
  <si>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</si>
  <si>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</si>
  <si>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</si>
  <si>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</si>
  <si>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</si>
  <si>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</si>
  <si>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</si>
  <si>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</si>
  <si>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</si>
  <si>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</si>
  <si>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</si>
  <si>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</si>
  <si>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</si>
  <si>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</si>
  <si>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</si>
  <si>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</si>
  <si>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</si>
  <si>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</si>
  <si>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</si>
  <si>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</si>
  <si>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</si>
  <si>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</si>
  <si>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</si>
  <si>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</si>
  <si>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</si>
  <si>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</si>
  <si>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</si>
  <si>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</si>
  <si>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</si>
  <si>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</si>
  <si>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</si>
  <si>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</si>
  <si>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</si>
  <si>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</si>
  <si>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</si>
  <si>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</si>
  <si>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</si>
  <si>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</si>
  <si>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</si>
  <si>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</si>
  <si>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</si>
  <si>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</si>
  <si>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</si>
  <si>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</si>
  <si>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</si>
  <si>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</si>
  <si>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</si>
  <si>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</si>
  <si>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</si>
  <si>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</si>
  <si>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</si>
  <si>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</si>
  <si>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</si>
  <si>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</si>
  <si>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</si>
  <si>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</si>
  <si>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</si>
  <si>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</si>
  <si>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</si>
  <si>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</si>
  <si>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</si>
  <si>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</si>
  <si>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</si>
  <si>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</si>
  <si>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</si>
  <si>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</si>
  <si>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</si>
  <si>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</si>
  <si>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</si>
  <si>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</si>
  <si>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</si>
  <si>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</si>
  <si>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</si>
  <si>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</si>
  <si>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</si>
  <si>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</si>
  <si>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</si>
  <si>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</si>
  <si>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</si>
  <si>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</si>
  <si>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</si>
  <si>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</si>
  <si>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</si>
  <si>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</si>
  <si>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</si>
  <si>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</si>
  <si>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</si>
  <si>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</si>
  <si>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</si>
  <si>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</si>
  <si>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</si>
  <si>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</si>
  <si>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</si>
  <si>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</si>
  <si>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</si>
  <si>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</si>
  <si>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</si>
  <si>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</si>
  <si>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</si>
  <si>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</si>
  <si>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</si>
  <si>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</si>
  <si>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</si>
  <si>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</si>
  <si>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</si>
  <si>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</si>
  <si>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</si>
  <si>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</si>
  <si>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</si>
  <si>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</si>
  <si>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</si>
  <si>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</si>
  <si>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</si>
  <si>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</si>
  <si>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</si>
  <si>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</si>
  <si>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</si>
  <si>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</si>
  <si>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</si>
  <si>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</si>
  <si>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</si>
  <si>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</si>
  <si>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</si>
  <si>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</si>
  <si>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</si>
  <si>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</si>
  <si>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</si>
  <si>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</si>
  <si>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</si>
  <si>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</si>
  <si>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</si>
  <si>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</si>
  <si>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</si>
  <si>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</si>
  <si>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</si>
  <si>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</si>
  <si>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</si>
  <si>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</si>
  <si>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</si>
  <si>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</si>
  <si>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</si>
  <si>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</si>
  <si>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</si>
  <si>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</si>
  <si>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</si>
  <si>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</si>
  <si>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</si>
  <si>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</si>
  <si>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</si>
  <si>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</si>
  <si>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</si>
  <si>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</si>
  <si>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</si>
  <si>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</si>
  <si>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</si>
  <si>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</si>
  <si>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</si>
  <si>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</si>
  <si>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</si>
  <si>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</si>
  <si>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</si>
  <si>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</si>
  <si>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</si>
  <si>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</si>
  <si>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</si>
  <si>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</si>
  <si>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</si>
  <si>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</si>
  <si>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</si>
  <si>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</si>
  <si>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</si>
  <si>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</si>
  <si>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</si>
  <si>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</si>
  <si>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</si>
  <si>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</si>
  <si>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</si>
  <si>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</si>
  <si>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</si>
  <si>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</si>
  <si>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</si>
  <si>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</si>
  <si>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</si>
  <si>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</si>
  <si>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</si>
  <si>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</si>
  <si>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</si>
  <si>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</si>
  <si>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</si>
  <si>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</si>
  <si>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</si>
  <si>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</si>
  <si>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</si>
  <si>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</si>
  <si>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</si>
  <si>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</si>
  <si>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</si>
  <si>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</si>
  <si>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</si>
  <si>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</si>
  <si>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</si>
  <si>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</si>
  <si>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</si>
  <si>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</si>
  <si>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</si>
  <si>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</si>
  <si>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</si>
  <si>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</si>
  <si>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</si>
  <si>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</si>
  <si>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</si>
  <si>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</si>
  <si>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</si>
  <si>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</si>
  <si>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</si>
  <si>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</si>
  <si>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</si>
  <si>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</si>
  <si>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</si>
  <si>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</si>
  <si>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</si>
  <si>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</si>
  <si>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</si>
  <si>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</si>
  <si>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</si>
  <si>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</si>
  <si>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</si>
  <si>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</si>
  <si>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</si>
  <si>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</si>
  <si>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</si>
  <si>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</si>
  <si>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</si>
  <si>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</si>
  <si>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</si>
  <si>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</si>
  <si>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</si>
  <si>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</si>
  <si>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</si>
  <si>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</si>
  <si>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</si>
  <si>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</si>
  <si>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</si>
  <si>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</si>
  <si>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</si>
  <si>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</si>
  <si>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</si>
  <si>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</si>
  <si>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</si>
  <si>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</si>
  <si>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</si>
  <si>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</si>
  <si>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</si>
  <si>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</si>
  <si>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</si>
  <si>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</si>
  <si>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</si>
  <si>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</si>
  <si>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</si>
  <si>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</si>
  <si>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</si>
  <si>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</si>
  <si>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</si>
  <si>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</si>
  <si>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</si>
  <si>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</si>
  <si>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</si>
  <si>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</si>
  <si>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</si>
  <si>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</si>
  <si>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</si>
  <si>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</si>
  <si>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</si>
  <si>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</si>
  <si>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</si>
  <si>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</si>
  <si>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</si>
  <si>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</si>
  <si>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</si>
  <si>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</si>
  <si>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</si>
  <si>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</si>
  <si>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</si>
  <si>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</si>
  <si>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</si>
  <si>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</si>
  <si>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</si>
  <si>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</si>
  <si>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</si>
  <si>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</si>
  <si>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</si>
  <si>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</si>
  <si>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</si>
  <si>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</si>
  <si>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</si>
  <si>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</si>
  <si>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</si>
  <si>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</si>
  <si>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</si>
  <si>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</si>
  <si>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</si>
  <si>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</si>
  <si>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</si>
  <si>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</si>
  <si>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</si>
  <si>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</si>
  <si>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</si>
  <si>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</si>
  <si>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</si>
  <si>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</si>
  <si>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</si>
  <si>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</si>
  <si>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</si>
  <si>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</si>
  <si>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</si>
  <si>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</si>
  <si>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</si>
  <si>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</si>
  <si>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</si>
  <si>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</si>
  <si>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</si>
  <si>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</si>
  <si>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</si>
  <si>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</si>
  <si>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</si>
  <si>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</si>
  <si>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</si>
  <si>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</si>
  <si>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</si>
  <si>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</si>
  <si>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</si>
  <si>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</si>
  <si>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</si>
  <si>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</si>
  <si>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</si>
  <si>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</si>
  <si>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</si>
  <si>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</si>
  <si>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</si>
  <si>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</si>
  <si>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</si>
  <si>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</si>
  <si>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</si>
  <si>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</si>
  <si>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</si>
  <si>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</si>
  <si>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</si>
  <si>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</si>
  <si>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</si>
  <si>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</si>
  <si>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</si>
  <si>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</si>
  <si>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</si>
  <si>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</si>
  <si>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</si>
  <si>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</si>
  <si>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</si>
  <si>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</si>
  <si>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</si>
  <si>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</si>
  <si>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</si>
  <si>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</si>
  <si>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</si>
  <si>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</si>
  <si>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</si>
  <si>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</si>
  <si>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</si>
  <si>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</si>
  <si>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</si>
  <si>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</si>
  <si>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</si>
  <si>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</si>
  <si>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</si>
  <si>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</si>
  <si>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</si>
  <si>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</si>
  <si>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</si>
  <si>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</si>
  <si>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</si>
  <si>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</si>
  <si>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</si>
  <si>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</si>
  <si>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</si>
  <si>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</si>
  <si>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</si>
  <si>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</si>
  <si>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</si>
  <si>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</si>
  <si>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</si>
  <si>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</si>
  <si>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</si>
  <si>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</si>
  <si>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</si>
  <si>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</si>
  <si>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</si>
  <si>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</si>
  <si>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</si>
  <si>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</si>
  <si>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</si>
  <si>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</si>
  <si>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</si>
  <si>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</si>
  <si>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</si>
  <si>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</si>
  <si>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</si>
  <si>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</si>
  <si>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</si>
  <si>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</si>
  <si>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</si>
  <si>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</si>
  <si>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</si>
  <si>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</si>
  <si>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</si>
  <si>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</si>
  <si>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</si>
  <si>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</si>
  <si>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</si>
  <si>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</si>
  <si>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</si>
  <si>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</si>
  <si>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</si>
  <si>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</si>
  <si>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</si>
  <si>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</si>
  <si>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</si>
  <si>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</si>
  <si>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</si>
  <si>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</si>
  <si>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</si>
  <si>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</si>
  <si>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</si>
  <si>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</si>
  <si>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</si>
  <si>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</si>
  <si>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</si>
  <si>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</si>
  <si>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</si>
  <si>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</si>
  <si>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</si>
  <si>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</si>
  <si>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</si>
  <si>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</si>
  <si>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</si>
  <si>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</si>
  <si>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</si>
  <si>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</si>
  <si>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</si>
  <si>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</si>
  <si>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</si>
  <si>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</si>
  <si>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</si>
  <si>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</si>
  <si>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</si>
  <si>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</si>
  <si>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</si>
  <si>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</si>
  <si>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</si>
  <si>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</si>
  <si>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</si>
  <si>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</si>
  <si>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</si>
  <si>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</si>
  <si>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</si>
  <si>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</si>
  <si>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</si>
  <si>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</si>
  <si>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</si>
  <si>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</si>
  <si>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</si>
  <si>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</si>
  <si>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</si>
  <si>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</si>
  <si>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</si>
  <si>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</si>
  <si>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</si>
  <si>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</si>
  <si>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</si>
  <si>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</si>
  <si>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</si>
  <si>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</si>
  <si>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</si>
  <si>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</si>
  <si>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</si>
  <si>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</si>
  <si>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</si>
  <si>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</si>
  <si>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</si>
  <si>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</si>
  <si>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</si>
  <si>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</si>
  <si>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</si>
  <si>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</si>
  <si>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</si>
  <si>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</si>
  <si>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</si>
  <si>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</si>
  <si>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</si>
  <si>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</si>
  <si>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</si>
  <si>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</si>
  <si>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</si>
  <si>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</si>
  <si>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</si>
  <si>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</si>
  <si>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</si>
  <si>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</si>
  <si>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</si>
  <si>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</si>
  <si>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</si>
  <si>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</si>
  <si>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</si>
  <si>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</si>
  <si>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</si>
  <si>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</si>
  <si>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</si>
  <si>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</si>
  <si>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</si>
  <si>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</si>
  <si>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</si>
  <si>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</si>
  <si>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</si>
  <si>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</si>
  <si>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</si>
  <si>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</si>
  <si>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</si>
  <si>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</si>
  <si>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</si>
  <si>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</si>
  <si>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</si>
  <si>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</si>
  <si>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</si>
  <si>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</si>
  <si>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</si>
  <si>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</si>
  <si>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</si>
  <si>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</si>
  <si>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</si>
  <si>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</si>
  <si>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</si>
  <si>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</si>
  <si>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</si>
  <si>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</si>
  <si>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</si>
  <si>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</si>
  <si>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</si>
  <si>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</si>
  <si>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</si>
  <si>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</si>
  <si>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</si>
  <si>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</si>
  <si>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</si>
  <si>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</si>
  <si>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</si>
  <si>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</si>
  <si>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</si>
  <si>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</si>
  <si>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</si>
  <si>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</si>
  <si>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</si>
  <si>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</si>
  <si>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</si>
  <si>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</si>
  <si>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</si>
  <si>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</si>
  <si>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</si>
  <si>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</si>
  <si>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</si>
  <si>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</si>
  <si>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</si>
  <si>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</si>
  <si>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</si>
  <si>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</si>
  <si>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</si>
  <si>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</si>
  <si>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</si>
  <si>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</si>
  <si>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</si>
  <si>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</si>
  <si>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</si>
  <si>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</si>
  <si>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</si>
  <si>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</si>
  <si>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</si>
  <si>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</si>
  <si>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</si>
  <si>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</si>
  <si>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</si>
  <si>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</si>
  <si>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</si>
  <si>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</si>
  <si>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</si>
  <si>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</si>
  <si>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</si>
  <si>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</si>
  <si>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</si>
  <si>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</si>
  <si>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</si>
  <si>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</si>
  <si>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</si>
  <si>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</si>
  <si>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</si>
  <si>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</si>
  <si>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</si>
  <si>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</si>
  <si>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</si>
  <si>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</si>
  <si>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</si>
  <si>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</si>
  <si>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</si>
  <si>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</si>
  <si>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</si>
  <si>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</si>
  <si>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</si>
  <si>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</si>
  <si>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</si>
  <si>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</si>
  <si>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</si>
  <si>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</si>
  <si>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</si>
  <si>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</si>
  <si>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</si>
  <si>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</si>
  <si>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</si>
  <si>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</si>
  <si>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</si>
  <si>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</si>
  <si>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</si>
  <si>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</si>
  <si>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</si>
  <si>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</si>
  <si>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</si>
  <si>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</si>
  <si>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</si>
  <si>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</si>
  <si>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</si>
  <si>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</si>
  <si>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</si>
  <si>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</si>
  <si>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</si>
  <si>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</si>
  <si>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</si>
  <si>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</si>
  <si>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</si>
  <si>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</si>
  <si>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</si>
  <si>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</si>
  <si>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</si>
  <si>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</si>
  <si>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</si>
  <si>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</si>
  <si>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</si>
  <si>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</si>
  <si>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</si>
  <si>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</si>
  <si>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</si>
  <si>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</si>
  <si>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</si>
  <si>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</si>
  <si>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</si>
  <si>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</si>
  <si>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</si>
  <si>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</si>
  <si>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</si>
  <si>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</si>
  <si>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</si>
  <si>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</si>
  <si>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</si>
  <si>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</si>
  <si>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</si>
  <si>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</si>
  <si>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</si>
  <si>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</si>
  <si>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</si>
  <si>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</si>
  <si>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</si>
  <si>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</si>
  <si>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</si>
  <si>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</si>
  <si>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</si>
  <si>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</si>
  <si>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</si>
  <si>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</si>
  <si>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</si>
  <si>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</si>
  <si>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</si>
  <si>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</si>
  <si>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</si>
  <si>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</si>
  <si>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</si>
  <si>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</si>
  <si>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</si>
  <si>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</si>
  <si>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</si>
  <si>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</si>
  <si>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</si>
  <si>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</si>
  <si>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</si>
  <si>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</si>
  <si>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</si>
  <si>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</si>
  <si>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</si>
  <si>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</si>
  <si>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</si>
  <si>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</si>
  <si>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</si>
  <si>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</si>
  <si>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</si>
  <si>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</si>
  <si>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</si>
  <si>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</si>
  <si>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</si>
  <si>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</si>
  <si>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</si>
  <si>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</si>
  <si>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</si>
  <si>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</si>
  <si>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</si>
  <si>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</si>
  <si>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</si>
  <si>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</si>
  <si>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</si>
  <si>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</si>
  <si>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</si>
  <si>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</si>
  <si>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</si>
  <si>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</si>
  <si>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</si>
  <si>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</si>
  <si>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</si>
  <si>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</si>
  <si>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</si>
  <si>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</si>
  <si>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</si>
  <si>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</si>
  <si>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</si>
  <si>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</si>
  <si>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</si>
  <si>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</si>
  <si>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</si>
  <si>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</si>
  <si>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</si>
  <si>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</si>
  <si>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</si>
  <si>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</si>
  <si>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</si>
  <si>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</si>
  <si>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</si>
  <si>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</si>
  <si>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</si>
  <si>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</si>
  <si>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</si>
  <si>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</si>
  <si>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</si>
  <si>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</si>
  <si>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</si>
  <si>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</si>
  <si>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</si>
  <si>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</si>
  <si>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</si>
  <si>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</si>
  <si>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</si>
  <si>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</si>
  <si>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</si>
  <si>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</si>
  <si>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</si>
  <si>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</si>
  <si>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</si>
  <si>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</si>
  <si>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</si>
  <si>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</si>
  <si>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</si>
  <si>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</si>
  <si>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</si>
  <si>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</si>
  <si>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</si>
  <si>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</si>
  <si>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</si>
  <si>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</si>
  <si>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</si>
  <si>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</si>
  <si>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</si>
  <si>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</si>
  <si>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</si>
  <si>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</si>
  <si>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</si>
  <si>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</si>
  <si>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</si>
  <si>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</si>
  <si>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</si>
  <si>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</si>
  <si>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</si>
  <si>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</si>
  <si>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</si>
  <si>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</si>
  <si>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</si>
  <si>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</si>
  <si>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</si>
  <si>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</si>
  <si>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</si>
  <si>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</si>
  <si>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</si>
  <si>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</si>
  <si>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</si>
  <si>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</si>
  <si>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</si>
  <si>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</si>
  <si>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</si>
  <si>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</si>
  <si>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</si>
  <si>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</si>
  <si>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</si>
  <si>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</si>
  <si>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</si>
  <si>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</si>
  <si>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</si>
  <si>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</si>
  <si>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</si>
  <si>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</si>
  <si>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</si>
  <si>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</si>
  <si>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</si>
  <si>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</si>
  <si>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</si>
  <si>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</si>
  <si>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</si>
  <si>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</si>
  <si>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</si>
  <si>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</si>
  <si>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</si>
  <si>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</si>
  <si>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</si>
  <si>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</si>
  <si>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</si>
  <si>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</si>
  <si>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</si>
  <si>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</si>
  <si>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</si>
  <si>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</si>
  <si>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</si>
  <si>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</si>
  <si>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</si>
  <si>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</si>
  <si>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</si>
  <si>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</si>
  <si>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</si>
  <si>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</si>
  <si>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</si>
  <si>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</si>
  <si>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</si>
  <si>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</si>
  <si>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</si>
  <si>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</si>
  <si>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</si>
  <si>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</si>
  <si>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</si>
  <si>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</si>
  <si>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</si>
  <si>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</si>
  <si>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</si>
  <si>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</si>
  <si>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</si>
  <si>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</si>
  <si>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</si>
  <si>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</si>
  <si>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</si>
  <si>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</si>
  <si>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</si>
  <si>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</si>
  <si>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</si>
  <si>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</si>
  <si>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</si>
  <si>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</si>
  <si>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</si>
  <si>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</si>
  <si>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</si>
  <si>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</si>
  <si>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</si>
  <si>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</si>
  <si>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</si>
  <si>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</si>
  <si>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</si>
  <si>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</si>
  <si>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</si>
  <si>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</si>
  <si>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</si>
  <si>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</si>
  <si>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</si>
  <si>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</si>
  <si>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</si>
  <si>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</si>
  <si>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</si>
  <si>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</si>
  <si>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</si>
  <si>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</si>
  <si>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</si>
  <si>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</si>
  <si>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</si>
  <si>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</si>
  <si>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</si>
  <si>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</si>
  <si>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</si>
  <si>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</si>
  <si>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</si>
  <si>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</si>
  <si>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</si>
  <si>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</si>
  <si>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</si>
  <si>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</si>
  <si>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</si>
  <si>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</si>
  <si>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</si>
  <si>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</si>
  <si>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</si>
  <si>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</si>
  <si>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</si>
  <si>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</si>
  <si>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</si>
  <si>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</si>
  <si>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</si>
  <si>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</si>
  <si>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</si>
  <si>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</si>
  <si>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</si>
  <si>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</si>
  <si>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</si>
  <si>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</si>
  <si>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</si>
  <si>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</si>
  <si>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</si>
  <si>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</si>
  <si>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</si>
  <si>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</si>
  <si>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</si>
  <si>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</si>
  <si>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</si>
  <si>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</si>
  <si>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</si>
  <si>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</si>
  <si>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</si>
  <si>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</si>
  <si>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</si>
  <si>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</si>
  <si>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</si>
  <si>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</si>
  <si>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</si>
  <si>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</si>
  <si>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</si>
  <si>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</si>
  <si>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</si>
  <si>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</si>
  <si>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</si>
  <si>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</si>
  <si>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</si>
  <si>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</si>
  <si>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</si>
  <si>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</si>
  <si>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</si>
  <si>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</si>
  <si>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</si>
  <si>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</si>
  <si>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</si>
  <si>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</si>
  <si>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</si>
  <si>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</si>
  <si>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</si>
  <si>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</si>
  <si>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</si>
  <si>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</si>
  <si>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</si>
  <si>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</si>
  <si>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</si>
  <si>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</si>
  <si>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</si>
  <si>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</si>
  <si>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</si>
  <si>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</si>
  <si>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</si>
  <si>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</si>
  <si>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</si>
  <si>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</si>
  <si>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</si>
  <si>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</si>
  <si>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</si>
  <si>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</si>
  <si>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</si>
  <si>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</si>
  <si>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</si>
  <si>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</si>
  <si>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</si>
  <si>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</si>
  <si>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</si>
  <si>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</si>
  <si>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</si>
  <si>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</si>
  <si>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</si>
  <si>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</si>
  <si>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</si>
  <si>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</si>
  <si>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</si>
  <si>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</si>
  <si>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</si>
  <si>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</si>
  <si>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</si>
  <si>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</si>
  <si>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</si>
  <si>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</si>
  <si>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</si>
  <si>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</si>
  <si>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</si>
  <si>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</si>
  <si>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</si>
  <si>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</si>
  <si>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</si>
  <si>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</si>
  <si>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</si>
  <si>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</si>
  <si>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</si>
  <si>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</si>
  <si>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</si>
  <si>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</si>
  <si>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</si>
  <si>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</si>
  <si>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</si>
  <si>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</si>
  <si>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</si>
  <si>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</si>
  <si>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</si>
  <si>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</si>
  <si>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</si>
  <si>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</si>
  <si>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</si>
  <si>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</si>
  <si>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</si>
  <si>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</si>
  <si>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</si>
  <si>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</si>
  <si>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</si>
  <si>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</si>
  <si>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</si>
  <si>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</si>
  <si>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</si>
  <si>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</si>
  <si>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</si>
  <si>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</si>
  <si>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</si>
  <si>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</si>
  <si>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</si>
  <si>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</si>
  <si>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</si>
  <si>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</si>
  <si>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</si>
  <si>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</si>
  <si>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</si>
  <si>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</si>
  <si>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</si>
  <si>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</si>
  <si>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</si>
  <si>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</si>
  <si>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</si>
  <si>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</si>
  <si>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</si>
  <si>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</si>
  <si>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</si>
  <si>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</si>
  <si>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</si>
  <si>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</si>
  <si>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</si>
  <si>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</si>
  <si>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</si>
  <si>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</si>
  <si>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</si>
  <si>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</si>
  <si>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</si>
  <si>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</si>
  <si>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</si>
  <si>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</si>
  <si>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</si>
  <si>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</si>
  <si>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</si>
  <si>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</si>
  <si>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</si>
  <si>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</si>
  <si>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</si>
  <si>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</si>
  <si>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</si>
  <si>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</si>
  <si>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</si>
  <si>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</si>
  <si>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</si>
  <si>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</si>
  <si>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</si>
  <si>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</si>
  <si>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</si>
  <si>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</si>
  <si>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</si>
  <si>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</si>
  <si>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</si>
  <si>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</si>
  <si>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</si>
  <si>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</si>
  <si>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</si>
  <si>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</si>
  <si>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</si>
  <si>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</si>
  <si>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</si>
  <si>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</si>
  <si>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</si>
  <si>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</si>
  <si>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</si>
  <si>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</si>
  <si>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</si>
  <si>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</si>
  <si>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</si>
  <si>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</si>
  <si>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</si>
  <si>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</si>
  <si>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</si>
  <si>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</si>
  <si>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</si>
  <si>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</si>
  <si>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</si>
  <si>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</si>
  <si>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</si>
  <si>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</si>
  <si>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</si>
  <si>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</si>
  <si>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</si>
  <si>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</si>
  <si>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</si>
  <si>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</si>
  <si>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</si>
  <si>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</si>
  <si>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</si>
  <si>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</si>
  <si>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</si>
  <si>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</si>
  <si>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</si>
  <si>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</si>
  <si>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</si>
  <si>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</si>
  <si>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</si>
  <si>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</si>
  <si>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</si>
  <si>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</si>
  <si>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</si>
  <si>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</si>
  <si>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</si>
  <si>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</si>
  <si>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</si>
  <si>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</si>
  <si>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</si>
  <si>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</si>
  <si>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</si>
  <si>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</si>
  <si>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</si>
  <si>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</si>
  <si>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</si>
  <si>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</si>
  <si>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</si>
  <si>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</si>
  <si>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</si>
  <si>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</si>
  <si>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</si>
  <si>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</si>
  <si>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</si>
  <si>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</si>
  <si>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</si>
  <si>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</si>
  <si>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</si>
  <si>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</si>
  <si>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</si>
  <si>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</si>
  <si>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</si>
  <si>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</si>
  <si>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</si>
  <si>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</si>
  <si>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</si>
  <si>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</si>
  <si>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</si>
  <si>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</si>
  <si>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</si>
  <si>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</si>
  <si>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</si>
  <si>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</si>
  <si>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</si>
  <si>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</si>
  <si>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</si>
  <si>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</si>
  <si>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</si>
  <si>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</si>
  <si>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</si>
  <si>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</si>
  <si>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</si>
  <si>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</si>
  <si>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</si>
  <si>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</si>
  <si>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</si>
  <si>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</si>
  <si>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</si>
  <si>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</si>
  <si>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</si>
  <si>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</si>
  <si>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</si>
  <si>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</si>
  <si>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</si>
  <si>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</si>
  <si>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</si>
  <si>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</si>
  <si>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</si>
  <si>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</si>
  <si>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</si>
  <si>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</si>
  <si>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</si>
  <si>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</si>
  <si>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</si>
  <si>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</si>
  <si>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</si>
  <si>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</si>
  <si>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</si>
  <si>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</si>
  <si>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</si>
  <si>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</si>
  <si>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</si>
  <si>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</si>
  <si>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</si>
  <si>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</si>
  <si>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</si>
  <si>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</si>
  <si>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</si>
  <si>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</si>
  <si>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</si>
  <si>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</si>
  <si>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</si>
  <si>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</si>
  <si>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</si>
  <si>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</si>
  <si>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</si>
  <si>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</si>
  <si>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</si>
  <si>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</si>
  <si>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</si>
  <si>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</si>
  <si>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</si>
  <si>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</si>
  <si>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</si>
  <si>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</si>
  <si>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</si>
  <si>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</si>
  <si>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</si>
  <si>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</si>
  <si>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</si>
  <si>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</si>
  <si>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</si>
  <si>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</si>
  <si>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</si>
  <si>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</si>
  <si>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</si>
  <si>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</si>
  <si>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</si>
  <si>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</si>
  <si>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</si>
  <si>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</si>
  <si>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</si>
  <si>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</si>
  <si>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</si>
  <si>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</si>
  <si>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</si>
  <si>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</si>
  <si>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</si>
  <si>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</si>
  <si>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</si>
  <si>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</si>
  <si>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</si>
  <si>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</si>
  <si>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</si>
  <si>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</si>
  <si>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</si>
  <si>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</si>
  <si>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</si>
  <si>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</si>
  <si>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</si>
  <si>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</si>
  <si>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</si>
  <si>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</si>
  <si>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</si>
  <si>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</si>
  <si>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</si>
  <si>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</si>
  <si>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</si>
  <si>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</si>
  <si>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</si>
  <si>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</si>
  <si>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</si>
  <si>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</si>
  <si>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</si>
  <si>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</si>
  <si>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</si>
  <si>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</si>
  <si>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</si>
  <si>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</si>
  <si>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</si>
  <si>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</si>
  <si>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</si>
  <si>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</si>
  <si>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</si>
  <si>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</si>
  <si>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</si>
  <si>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</si>
  <si>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</si>
  <si>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</si>
  <si>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</si>
  <si>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</si>
  <si>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</si>
  <si>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</si>
  <si>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</si>
  <si>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</si>
  <si>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</si>
  <si>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</si>
  <si>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</si>
  <si>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</si>
  <si>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</si>
  <si>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</si>
  <si>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</si>
  <si>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</si>
  <si>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</si>
  <si>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</si>
  <si>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</si>
  <si>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</si>
  <si>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</si>
  <si>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</si>
  <si>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</si>
  <si>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</si>
  <si>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</si>
  <si>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</si>
  <si>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</si>
  <si>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</si>
  <si>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</si>
  <si>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</si>
  <si>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</si>
  <si>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</si>
  <si>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</si>
  <si>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</si>
  <si>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</si>
  <si>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</si>
  <si>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</si>
  <si>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</si>
  <si>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</si>
  <si>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</si>
  <si>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</si>
  <si>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</si>
  <si>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</si>
  <si>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</si>
  <si>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</si>
  <si>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</si>
  <si>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</si>
  <si>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</si>
  <si>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</si>
  <si>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</si>
  <si>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</si>
  <si>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</si>
  <si>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</si>
  <si>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</si>
  <si>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</si>
  <si>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</si>
  <si>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</si>
  <si>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</si>
  <si>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</si>
  <si>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</si>
  <si>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</si>
  <si>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</si>
  <si>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</si>
  <si>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</si>
  <si>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</si>
  <si>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</si>
  <si>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</si>
  <si>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</si>
  <si>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</si>
  <si>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</si>
  <si>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</si>
  <si>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</si>
  <si>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</si>
  <si>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</si>
  <si>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</si>
  <si>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</si>
  <si>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</si>
  <si>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</si>
  <si>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</si>
  <si>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</si>
  <si>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</si>
  <si>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</si>
  <si>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</si>
  <si>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</si>
  <si>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</si>
  <si>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</si>
  <si>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</si>
  <si>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</si>
  <si>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</si>
  <si>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</si>
  <si>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</si>
  <si>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</si>
  <si>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</si>
  <si>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</si>
  <si>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</si>
  <si>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</si>
  <si>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</si>
  <si>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</si>
  <si>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</si>
  <si>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</si>
  <si>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</si>
  <si>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</si>
  <si>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</si>
  <si>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</si>
  <si>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</si>
  <si>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</si>
  <si>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</si>
  <si>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</si>
  <si>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</si>
  <si>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</si>
  <si>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</si>
  <si>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</si>
  <si>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</si>
  <si>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</si>
  <si>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</si>
  <si>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</si>
  <si>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</si>
  <si>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</si>
  <si>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</si>
  <si>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</si>
  <si>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</si>
  <si>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</si>
  <si>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</si>
  <si>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</si>
  <si>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</si>
  <si>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</si>
  <si>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</si>
  <si>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</si>
  <si>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</si>
  <si>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</si>
  <si>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</si>
  <si>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</si>
  <si>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</si>
  <si>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</si>
  <si>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</si>
  <si>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</si>
  <si>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</si>
  <si>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</si>
  <si>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</si>
  <si>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</si>
  <si>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</si>
  <si>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</si>
  <si>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</si>
  <si>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</si>
  <si>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</si>
  <si>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</si>
  <si>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</si>
  <si>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</si>
  <si>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</si>
  <si>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</si>
  <si>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</si>
  <si>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</si>
  <si>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</si>
  <si>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</si>
  <si>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</si>
  <si>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</si>
  <si>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</si>
  <si>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</si>
  <si>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</si>
  <si>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</si>
  <si>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</si>
  <si>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</si>
  <si>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</si>
  <si>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</si>
  <si>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</si>
  <si>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</si>
  <si>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</si>
  <si>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</si>
  <si>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</si>
  <si>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</si>
  <si>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</si>
  <si>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</si>
  <si>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</si>
  <si>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</si>
  <si>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</si>
  <si>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</si>
  <si>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</si>
  <si>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</si>
  <si>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</si>
  <si>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</si>
  <si>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</si>
  <si>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</si>
  <si>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</si>
  <si>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</si>
  <si>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</si>
  <si>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</si>
  <si>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</si>
  <si>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</si>
  <si>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</si>
  <si>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</si>
  <si>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</si>
  <si>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</si>
  <si>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</si>
  <si>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</si>
  <si>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</si>
  <si>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</si>
  <si>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</si>
  <si>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</si>
  <si>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</si>
  <si>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</si>
  <si>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</si>
  <si>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</si>
  <si>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</si>
  <si>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</si>
  <si>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</si>
  <si>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</si>
  <si>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</si>
  <si>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</si>
  <si>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</si>
  <si>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</si>
  <si>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</si>
  <si>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</si>
  <si>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</si>
  <si>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</si>
  <si>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</si>
  <si>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</si>
  <si>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</si>
  <si>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</si>
  <si>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</si>
  <si>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</si>
  <si>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</si>
  <si>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</si>
  <si>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</si>
  <si>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</si>
  <si>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</si>
  <si>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</si>
  <si>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</si>
  <si>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</si>
  <si>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</si>
  <si>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</si>
  <si>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</si>
  <si>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</si>
  <si>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</si>
  <si>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</si>
  <si>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</si>
  <si>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</si>
  <si>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</si>
  <si>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</si>
  <si>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</si>
  <si>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</si>
  <si>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</si>
  <si>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</si>
  <si>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</si>
  <si>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</si>
  <si>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</si>
  <si>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</si>
  <si>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</si>
  <si>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</si>
  <si>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</si>
  <si>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</si>
  <si>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</si>
  <si>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</si>
  <si>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</si>
  <si>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</si>
  <si>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</si>
  <si>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</si>
  <si>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</si>
  <si>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</si>
  <si>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</si>
  <si>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</si>
  <si>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</si>
  <si>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</si>
  <si>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</si>
  <si>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</si>
  <si>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</si>
  <si>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</si>
  <si>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</si>
  <si>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</si>
  <si>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</si>
  <si>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</si>
  <si>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</si>
  <si>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</si>
  <si>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</si>
  <si>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</si>
  <si>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</si>
  <si>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</si>
  <si>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</si>
  <si>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</si>
  <si>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</si>
  <si>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</si>
  <si>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</si>
  <si>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</si>
  <si>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</si>
  <si>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</si>
  <si>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</si>
  <si>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</si>
  <si>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</si>
  <si>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</si>
  <si>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</si>
  <si>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</si>
  <si>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</si>
  <si>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</si>
  <si>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</si>
  <si>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</si>
  <si>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</si>
  <si>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</si>
  <si>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</si>
  <si>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</si>
  <si>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</si>
  <si>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</si>
  <si>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</si>
  <si>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</si>
  <si>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</si>
  <si>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</si>
  <si>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</si>
  <si>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</si>
  <si>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</si>
  <si>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</si>
  <si>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</si>
  <si>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</si>
  <si>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</si>
  <si>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</si>
  <si>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</si>
  <si>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</si>
  <si>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</si>
  <si>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</si>
  <si>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</si>
  <si>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</si>
  <si>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</si>
  <si>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</si>
  <si>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</si>
  <si>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</si>
  <si>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</si>
  <si>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</si>
  <si>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</si>
  <si>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</si>
  <si>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</si>
  <si>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</si>
  <si>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</si>
  <si>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</si>
  <si>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</si>
  <si>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</si>
  <si>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</si>
  <si>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</si>
  <si>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</si>
  <si>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</si>
  <si>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</si>
  <si>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</si>
  <si>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</si>
  <si>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</si>
  <si>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</si>
  <si>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</si>
  <si>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</si>
  <si>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</si>
  <si>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</si>
  <si>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</si>
  <si>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</si>
  <si>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</si>
  <si>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</si>
  <si>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</si>
  <si>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</si>
  <si>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</si>
  <si>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</si>
  <si>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</si>
  <si>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</si>
  <si>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</si>
  <si>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</si>
  <si>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</si>
  <si>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</si>
  <si>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</si>
  <si>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</si>
  <si>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</si>
  <si>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</si>
  <si>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</si>
  <si>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</si>
  <si>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</si>
  <si>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</si>
  <si>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</si>
  <si>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</si>
  <si>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</si>
  <si>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</si>
  <si>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</si>
  <si>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</si>
  <si>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</si>
  <si>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</si>
  <si>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</si>
  <si>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</si>
  <si>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</si>
  <si>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</si>
  <si>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</si>
  <si>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</si>
  <si>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</si>
  <si>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</si>
  <si>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</si>
  <si>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</si>
  <si>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</si>
  <si>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</si>
  <si>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</si>
  <si>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</si>
  <si>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</si>
  <si>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</si>
  <si>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</si>
  <si>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</si>
  <si>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</si>
  <si>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</si>
  <si>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</si>
  <si>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</si>
  <si>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</si>
  <si>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</si>
  <si>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</si>
  <si>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</si>
  <si>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</si>
  <si>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</si>
  <si>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</si>
  <si>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</si>
  <si>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</si>
  <si>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</si>
  <si>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</si>
  <si>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</si>
  <si>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</si>
  <si>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</si>
  <si>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</si>
  <si>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</si>
  <si>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</si>
  <si>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</si>
  <si>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</si>
  <si>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</si>
  <si>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</si>
  <si>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</si>
  <si>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</si>
  <si>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</si>
  <si>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</si>
  <si>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</si>
  <si>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</si>
  <si>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</si>
  <si>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</si>
  <si>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</si>
  <si>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</si>
  <si>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</si>
  <si>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</si>
  <si>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</si>
  <si>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</si>
  <si>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</si>
  <si>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</si>
  <si>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</si>
  <si>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</si>
  <si>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</si>
  <si>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</si>
  <si>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</si>
  <si>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</si>
  <si>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</si>
  <si>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</si>
  <si>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</si>
  <si>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</si>
  <si>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</si>
  <si>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</si>
  <si>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</si>
  <si>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</si>
  <si>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</si>
  <si>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</si>
  <si>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</si>
  <si>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</si>
  <si>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</si>
  <si>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</si>
  <si>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</si>
  <si>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</si>
  <si>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</si>
  <si>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</si>
  <si>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</si>
  <si>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</si>
  <si>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</si>
  <si>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</si>
  <si>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</si>
  <si>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</si>
  <si>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</si>
  <si>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</si>
  <si>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</si>
  <si>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</si>
  <si>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</si>
  <si>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</si>
  <si>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</si>
  <si>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</si>
  <si>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</si>
  <si>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</si>
  <si>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</si>
  <si>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</si>
  <si>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</si>
  <si>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</si>
  <si>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</si>
  <si>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</si>
  <si>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</si>
  <si>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</si>
  <si>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</si>
  <si>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</si>
  <si>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</si>
  <si>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</si>
  <si>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</si>
  <si>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</si>
  <si>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</si>
  <si>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</si>
  <si>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</si>
  <si>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</si>
  <si>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</si>
  <si>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</si>
  <si>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</si>
  <si>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</si>
  <si>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</si>
  <si>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</si>
  <si>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</si>
  <si>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</si>
  <si>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</si>
  <si>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</si>
  <si>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</si>
  <si>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</si>
  <si>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</si>
  <si>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</si>
  <si>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</si>
  <si>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</si>
  <si>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</si>
  <si>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</si>
  <si>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</si>
  <si>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</si>
  <si>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</si>
  <si>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</si>
  <si>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</si>
  <si>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</si>
  <si>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</si>
  <si>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</si>
  <si>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</si>
  <si>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</si>
  <si>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</si>
  <si>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</si>
  <si>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</si>
  <si>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</si>
  <si>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</si>
  <si>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</si>
  <si>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</si>
  <si>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</si>
  <si>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</si>
  <si>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</si>
  <si>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</si>
  <si>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</si>
  <si>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</si>
  <si>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</si>
  <si>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</si>
  <si>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</si>
  <si>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</si>
  <si>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</si>
  <si>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</si>
  <si>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</si>
  <si>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</si>
  <si>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</si>
  <si>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</si>
  <si>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</si>
  <si>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</si>
  <si>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</si>
  <si>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</si>
  <si>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</si>
  <si>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</si>
  <si>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</si>
  <si>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</si>
  <si>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</si>
  <si>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</si>
  <si>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</si>
  <si>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</si>
  <si>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</si>
  <si>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</si>
  <si>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</si>
  <si>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</si>
  <si>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</si>
  <si>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</si>
  <si>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</si>
  <si>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</si>
  <si>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</si>
  <si>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</si>
  <si>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</si>
  <si>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</si>
  <si>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</si>
  <si>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</si>
  <si>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</si>
  <si>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</si>
  <si>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</si>
  <si>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</si>
  <si>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</si>
  <si>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</si>
  <si>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</si>
  <si>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</si>
  <si>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</si>
  <si>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</si>
  <si>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</si>
  <si>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</si>
  <si>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</si>
  <si>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</si>
  <si>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</si>
  <si>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</si>
  <si>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</si>
  <si>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</si>
  <si>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</si>
  <si>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</si>
  <si>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</si>
  <si>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</si>
  <si>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</si>
  <si>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</si>
  <si>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</si>
  <si>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</si>
  <si>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</si>
  <si>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</si>
  <si>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</si>
  <si>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</si>
  <si>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</si>
  <si>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</si>
  <si>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</si>
  <si>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</si>
  <si>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</si>
  <si>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</si>
  <si>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</si>
  <si>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</si>
  <si>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</si>
  <si>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</si>
  <si>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</si>
  <si>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</si>
  <si>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</si>
  <si>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</si>
  <si>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</si>
  <si>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</si>
  <si>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</si>
  <si>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</si>
  <si>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</si>
  <si>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</si>
  <si>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</si>
  <si>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</si>
  <si>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</si>
  <si>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</si>
  <si>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</si>
  <si>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</si>
  <si>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</si>
  <si>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</si>
  <si>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</si>
  <si>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</si>
  <si>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</si>
  <si>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</si>
  <si>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</si>
  <si>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</si>
  <si>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</si>
  <si>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</si>
  <si>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</si>
  <si>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</si>
  <si>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</si>
  <si>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</si>
  <si>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</si>
  <si>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</si>
  <si>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</si>
  <si>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</si>
  <si>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</si>
  <si>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</si>
  <si>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</si>
  <si>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</si>
  <si>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</si>
  <si>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</si>
  <si>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</si>
  <si>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</si>
  <si>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</si>
  <si>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</si>
  <si>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</si>
  <si>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</si>
  <si>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</si>
  <si>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</si>
  <si>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</si>
  <si>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</si>
  <si>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</si>
  <si>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</si>
  <si>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</si>
  <si>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</si>
  <si>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</si>
  <si>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</si>
  <si>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</si>
  <si>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</si>
  <si>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</si>
  <si>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</si>
  <si>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</si>
  <si>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</si>
  <si>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</si>
  <si>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</si>
  <si>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</si>
  <si>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</si>
  <si>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</si>
  <si>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</si>
  <si>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</si>
  <si>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</si>
  <si>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</si>
  <si>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</si>
  <si>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</si>
  <si>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</si>
  <si>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</si>
  <si>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</si>
  <si>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</si>
  <si>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</si>
  <si>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</si>
  <si>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</si>
  <si>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</si>
  <si>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</si>
  <si>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</si>
  <si>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</si>
  <si>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</si>
  <si>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</si>
  <si>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</si>
  <si>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</si>
  <si>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</si>
  <si>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</si>
  <si>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</si>
  <si>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</si>
  <si>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</si>
  <si>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</si>
  <si>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</si>
  <si>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</si>
  <si>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</si>
  <si>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</si>
  <si>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</si>
  <si>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</si>
  <si>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</si>
  <si>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</si>
  <si>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</si>
  <si>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</si>
  <si>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</si>
  <si>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</si>
  <si>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</si>
  <si>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</si>
  <si>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</si>
  <si>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</si>
  <si>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</si>
  <si>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</si>
  <si>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</si>
  <si>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</si>
  <si>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</si>
  <si>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</si>
  <si>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</si>
  <si>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</si>
  <si>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</si>
  <si>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</si>
  <si>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</si>
  <si>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</si>
  <si>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</si>
  <si>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</si>
  <si>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</si>
  <si>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</si>
  <si>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</si>
  <si>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</si>
  <si>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</si>
  <si>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</si>
  <si>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</si>
  <si>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</si>
  <si>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</si>
  <si>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</si>
  <si>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</si>
  <si>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</si>
  <si>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</si>
  <si>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</si>
  <si>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</si>
  <si>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</si>
  <si>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</si>
  <si>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</si>
  <si>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</si>
  <si>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</si>
  <si>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</si>
  <si>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</si>
  <si>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</si>
  <si>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</si>
  <si>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</si>
  <si>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</si>
  <si>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</si>
  <si>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</si>
  <si>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</si>
  <si>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</si>
  <si>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</si>
  <si>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</si>
  <si>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</si>
  <si>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</si>
  <si>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</si>
  <si>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</si>
  <si>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</si>
  <si>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</si>
  <si>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</si>
  <si>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</si>
  <si>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</si>
  <si>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</si>
  <si>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</si>
  <si>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</si>
  <si>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</si>
  <si>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</si>
  <si>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</si>
  <si>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</si>
  <si>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</si>
  <si>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</si>
  <si>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</si>
  <si>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</si>
  <si>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</si>
  <si>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</si>
  <si>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</si>
  <si>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</si>
  <si>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</si>
  <si>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</si>
  <si>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</si>
  <si>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</si>
  <si>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</si>
  <si>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</si>
  <si>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</si>
  <si>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</si>
  <si>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</si>
  <si>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</si>
  <si>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</si>
  <si>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</si>
  <si>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</si>
  <si>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</si>
  <si>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</si>
  <si>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</si>
  <si>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</si>
  <si>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</si>
  <si>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</si>
  <si>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</si>
  <si>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</si>
  <si>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</si>
  <si>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</si>
  <si>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</si>
  <si>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</si>
  <si>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</si>
  <si>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</si>
  <si>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</si>
  <si>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</si>
  <si>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</si>
  <si>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</si>
  <si>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</si>
  <si>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</si>
  <si>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</si>
  <si>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</si>
  <si>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</si>
  <si>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</si>
  <si>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</si>
  <si>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</si>
  <si>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</si>
  <si>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</si>
  <si>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</si>
  <si>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</si>
  <si>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</si>
  <si>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</si>
  <si>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</si>
  <si>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</si>
  <si>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</si>
  <si>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</si>
  <si>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</si>
  <si>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</si>
  <si>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</si>
  <si>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</si>
  <si>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</si>
  <si>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</si>
  <si>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</si>
  <si>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</si>
  <si>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</si>
  <si>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</si>
  <si>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</si>
  <si>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</si>
  <si>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</si>
  <si>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</si>
  <si>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</si>
  <si>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</si>
  <si>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</si>
  <si>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</si>
  <si>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</si>
  <si>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</si>
  <si>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</si>
  <si>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</si>
  <si>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</si>
  <si>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</si>
  <si>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</si>
  <si>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</si>
  <si>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</si>
  <si>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</si>
  <si>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</si>
  <si>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</si>
  <si>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</si>
  <si>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</si>
  <si>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</si>
  <si>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</si>
  <si>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</si>
  <si>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</si>
  <si>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</si>
  <si>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</si>
  <si>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</si>
  <si>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</si>
  <si>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</si>
  <si>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</si>
  <si>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</si>
  <si>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</si>
  <si>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</si>
  <si>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</si>
  <si>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</si>
  <si>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</si>
  <si>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</si>
  <si>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</si>
  <si>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</si>
  <si>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</si>
  <si>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</si>
  <si>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</si>
  <si>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</si>
  <si>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</si>
  <si>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</si>
  <si>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</si>
  <si>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</si>
  <si>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</si>
  <si>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</si>
  <si>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</si>
  <si>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</si>
  <si>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</si>
  <si>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</si>
  <si>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</si>
  <si>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</si>
  <si>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</si>
  <si>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</si>
  <si>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</si>
  <si>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</si>
  <si>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</si>
  <si>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</si>
  <si>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</si>
  <si>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</si>
  <si>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</si>
  <si>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</si>
  <si>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</si>
  <si>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</si>
  <si>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</si>
  <si>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</si>
  <si>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</si>
  <si>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</si>
  <si>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</si>
  <si>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</si>
  <si>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</si>
  <si>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</si>
  <si>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</si>
  <si>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</si>
  <si>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</si>
  <si>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</si>
  <si>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</si>
  <si>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</si>
  <si>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</si>
  <si>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</si>
  <si>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</si>
  <si>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</si>
  <si>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</si>
  <si>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</si>
  <si>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</si>
  <si>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</si>
  <si>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</si>
  <si>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</si>
  <si>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</si>
  <si>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</si>
  <si>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</si>
  <si>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</si>
  <si>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</si>
  <si>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</si>
  <si>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</si>
  <si>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</si>
  <si>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</si>
  <si>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</si>
  <si>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</si>
  <si>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</si>
  <si>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</si>
  <si>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</si>
  <si>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</si>
  <si>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</si>
  <si>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</si>
  <si>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</si>
  <si>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</si>
  <si>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</si>
  <si>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</si>
  <si>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</si>
  <si>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</si>
  <si>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</si>
  <si>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</si>
  <si>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</si>
  <si>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</si>
  <si>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</si>
  <si>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</si>
  <si>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</si>
  <si>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</si>
  <si>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</si>
  <si>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</si>
  <si>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</si>
  <si>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</si>
  <si>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</si>
  <si>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</si>
  <si>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</si>
  <si>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</si>
  <si>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</si>
  <si>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</si>
  <si>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</si>
  <si>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</si>
  <si>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</si>
  <si>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</si>
  <si>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</si>
  <si>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</si>
  <si>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</si>
  <si>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</si>
  <si>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</si>
  <si>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</si>
  <si>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</si>
  <si>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</si>
  <si>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</si>
  <si>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</si>
  <si>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</si>
  <si>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</si>
  <si>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</si>
  <si>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</si>
  <si>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</si>
  <si>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</si>
  <si>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</si>
  <si>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</si>
  <si>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</si>
  <si>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</si>
  <si>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</si>
  <si>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</si>
  <si>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</si>
  <si>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</si>
  <si>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</si>
  <si>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</si>
  <si>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</si>
  <si>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</si>
  <si>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</si>
  <si>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</si>
  <si>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</si>
  <si>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</si>
  <si>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</si>
  <si>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</si>
  <si>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</si>
  <si>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</si>
  <si>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</si>
  <si>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</si>
  <si>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</si>
  <si>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</si>
  <si>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</si>
  <si>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</si>
  <si>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</si>
  <si>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</si>
  <si>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</si>
  <si>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</si>
  <si>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</si>
  <si>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</si>
  <si>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</si>
  <si>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</si>
  <si>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</si>
  <si>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</si>
  <si>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</si>
  <si>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</si>
  <si>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</si>
  <si>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</si>
  <si>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</si>
  <si>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</si>
  <si>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</si>
  <si>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</si>
  <si>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</si>
  <si>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</si>
  <si>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</si>
  <si>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</si>
  <si>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</si>
  <si>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</si>
  <si>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</si>
  <si>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</si>
  <si>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</si>
  <si>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</si>
  <si>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</si>
  <si>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</si>
  <si>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</si>
  <si>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</si>
  <si>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</si>
  <si>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</si>
  <si>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</si>
  <si>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</si>
  <si>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</si>
  <si>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</si>
  <si>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</si>
  <si>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</si>
  <si>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</si>
  <si>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</si>
  <si>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</si>
  <si>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</si>
  <si>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</si>
  <si>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</si>
  <si>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</si>
  <si>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</si>
  <si>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</si>
  <si>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</si>
  <si>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</si>
  <si>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</si>
  <si>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</si>
  <si>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</si>
  <si>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</si>
  <si>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</si>
  <si>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</si>
  <si>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</si>
  <si>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</si>
  <si>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</si>
  <si>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</si>
  <si>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</si>
  <si>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</si>
  <si>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</si>
  <si>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</si>
  <si>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</si>
  <si>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</si>
  <si>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</si>
  <si>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</si>
  <si>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</si>
  <si>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</si>
  <si>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</si>
  <si>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</si>
  <si>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</si>
  <si>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</si>
  <si>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</si>
  <si>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</si>
  <si>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</si>
  <si>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</si>
  <si>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</si>
  <si>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</si>
  <si>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</si>
  <si>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</si>
  <si>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</si>
  <si>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</si>
  <si>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</si>
  <si>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</si>
  <si>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</si>
  <si>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</si>
  <si>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</si>
  <si>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</si>
  <si>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</si>
  <si>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</si>
  <si>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</si>
  <si>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</si>
  <si>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</si>
  <si>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</si>
  <si>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</si>
  <si>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</si>
  <si>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</si>
  <si>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</si>
  <si>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</si>
  <si>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</si>
  <si>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</si>
  <si>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</si>
  <si>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</si>
  <si>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</si>
  <si>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</si>
  <si>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</si>
  <si>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</si>
  <si>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</si>
  <si>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</si>
  <si>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</si>
  <si>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</si>
  <si>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</si>
  <si>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</si>
  <si>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</si>
  <si>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</si>
  <si>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</si>
  <si>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</si>
  <si>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</si>
  <si>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</si>
  <si>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</si>
  <si>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</si>
  <si>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</si>
  <si>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</si>
  <si>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</si>
  <si>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</si>
  <si>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</si>
  <si>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</si>
  <si>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</si>
  <si>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</si>
  <si>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</si>
  <si>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</si>
  <si>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</si>
  <si>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</si>
  <si>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</si>
  <si>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</si>
  <si>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</si>
  <si>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</si>
  <si>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</si>
  <si>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</si>
  <si>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</si>
  <si>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</si>
  <si>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</si>
  <si>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</si>
  <si>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</si>
  <si>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</si>
  <si>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</si>
  <si>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</si>
  <si>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</si>
  <si>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</si>
  <si>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</si>
  <si>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</si>
  <si>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</si>
  <si>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</si>
  <si>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</si>
  <si>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</si>
  <si>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</si>
  <si>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</si>
  <si>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</si>
  <si>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</si>
  <si>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</si>
  <si>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</si>
  <si>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</si>
  <si>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</si>
  <si>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</si>
  <si>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</si>
  <si>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</si>
  <si>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</si>
  <si>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</si>
  <si>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</si>
  <si>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</si>
  <si>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</si>
  <si>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</si>
  <si>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</si>
  <si>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</si>
  <si>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</si>
  <si>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</si>
  <si>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</si>
  <si>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</si>
  <si>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</si>
  <si>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</si>
  <si>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</si>
  <si>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</si>
  <si>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</si>
  <si>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</si>
  <si>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</si>
  <si>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</si>
  <si>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</si>
  <si>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</si>
  <si>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</si>
  <si>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</si>
  <si>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</si>
  <si>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</si>
  <si>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</si>
  <si>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</si>
  <si>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</si>
  <si>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</si>
  <si>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</si>
  <si>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</si>
  <si>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</si>
  <si>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</si>
  <si>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</si>
  <si>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</si>
  <si>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</si>
  <si>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</si>
  <si>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</si>
  <si>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</si>
  <si>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</si>
  <si>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</si>
  <si>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</si>
  <si>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</si>
  <si>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</si>
  <si>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</si>
  <si>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</si>
  <si>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</si>
  <si>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</si>
  <si>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</si>
  <si>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</si>
  <si>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</si>
  <si>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</si>
  <si>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</si>
  <si>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</si>
  <si>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</si>
  <si>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</si>
  <si>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</si>
  <si>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</si>
  <si>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</si>
  <si>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</si>
  <si>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</si>
  <si>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</si>
  <si>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</si>
  <si>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</si>
  <si>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</si>
  <si>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</si>
  <si>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</si>
  <si>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</si>
  <si>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</si>
  <si>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</si>
  <si>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</si>
  <si>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</si>
  <si>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</si>
  <si>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</si>
  <si>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</si>
  <si>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</si>
  <si>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</si>
  <si>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</si>
  <si>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</si>
  <si>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</si>
  <si>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</si>
  <si>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</si>
  <si>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</si>
  <si>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</si>
  <si>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</si>
  <si>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</si>
  <si>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</si>
  <si>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</si>
  <si>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</si>
  <si>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</si>
  <si>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</si>
  <si>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</si>
  <si>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</si>
  <si>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</si>
  <si>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</si>
  <si>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</si>
  <si>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</si>
  <si>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</si>
  <si>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</si>
  <si>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</si>
  <si>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</si>
  <si>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</si>
  <si>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</si>
  <si>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</si>
  <si>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</si>
  <si>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</si>
  <si>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</si>
  <si>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</si>
  <si>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</si>
  <si>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</si>
  <si>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</si>
  <si>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</si>
  <si>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</si>
  <si>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</si>
  <si>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</si>
  <si>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</si>
  <si>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</si>
  <si>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</si>
  <si>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</si>
  <si>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</si>
  <si>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</si>
  <si>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</si>
  <si>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</si>
  <si>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</si>
  <si>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</si>
  <si>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</si>
  <si>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</si>
  <si>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</si>
  <si>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</si>
  <si>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</si>
  <si>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</si>
  <si>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</si>
  <si>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</si>
  <si>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</si>
  <si>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</si>
  <si>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</si>
  <si>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</si>
  <si>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</si>
  <si>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</si>
  <si>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</si>
  <si>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</si>
  <si>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</si>
  <si>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</si>
  <si>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</si>
  <si>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</si>
  <si>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</si>
  <si>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</si>
  <si>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</si>
  <si>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</si>
  <si>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</si>
  <si>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</si>
  <si>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</si>
  <si>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</si>
  <si>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</si>
  <si>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</si>
  <si>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</si>
  <si>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</si>
  <si>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</si>
  <si>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</si>
  <si>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</si>
  <si>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</si>
  <si>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</si>
  <si>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</si>
  <si>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</si>
  <si>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</si>
  <si>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</si>
  <si>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</si>
  <si>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</si>
  <si>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</si>
  <si>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</si>
  <si>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</si>
  <si>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</si>
  <si>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</si>
  <si>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</si>
  <si>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</si>
  <si>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</si>
  <si>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</si>
  <si>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</si>
  <si>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</si>
  <si>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</si>
  <si>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</si>
  <si>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</si>
  <si>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</si>
  <si>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</si>
  <si>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</si>
  <si>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</si>
  <si>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</si>
  <si>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</si>
  <si>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</si>
  <si>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</si>
  <si>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</si>
  <si>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</si>
  <si>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</si>
  <si>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</si>
  <si>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</si>
  <si>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</si>
  <si>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</si>
  <si>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</si>
  <si>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</si>
  <si>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</si>
  <si>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</si>
  <si>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</si>
  <si>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</si>
  <si>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</si>
  <si>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</si>
  <si>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</si>
  <si>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</si>
  <si>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</si>
  <si>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</si>
  <si>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</si>
  <si>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</si>
  <si>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</si>
  <si>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</si>
  <si>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</si>
  <si>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</si>
  <si>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</si>
  <si>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</si>
  <si>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</si>
  <si>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</si>
  <si>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</si>
  <si>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</si>
  <si>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</si>
  <si>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</si>
  <si>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</si>
  <si>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</si>
  <si>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</si>
  <si>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</si>
  <si>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</si>
  <si>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</si>
  <si>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</si>
  <si>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</si>
  <si>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</si>
  <si>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</si>
  <si>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</si>
  <si>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</si>
  <si>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</si>
  <si>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</si>
  <si>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</si>
  <si>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</si>
  <si>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</si>
  <si>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</si>
  <si>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</si>
  <si>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</si>
  <si>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</si>
  <si>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</si>
  <si>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</si>
  <si>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</si>
  <si>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</si>
  <si>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</si>
  <si>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</si>
  <si>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</si>
  <si>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</si>
  <si>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</si>
  <si>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</si>
  <si>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</si>
  <si>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</si>
  <si>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</si>
  <si>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</si>
  <si>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</si>
  <si>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</si>
  <si>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</si>
  <si>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</si>
  <si>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</si>
  <si>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</si>
  <si>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</si>
  <si>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</si>
  <si>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</si>
  <si>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</si>
  <si>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</si>
  <si>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</si>
  <si>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</si>
  <si>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</si>
  <si>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</si>
  <si>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</si>
  <si>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</si>
  <si>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</si>
  <si>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</si>
  <si>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</si>
  <si>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</si>
  <si>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</si>
  <si>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</si>
  <si>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</si>
  <si>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</si>
  <si>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</si>
  <si>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</si>
  <si>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</si>
  <si>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</si>
  <si>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</si>
  <si>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</si>
  <si>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</si>
  <si>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</si>
  <si>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</si>
  <si>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</si>
  <si>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</si>
  <si>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</si>
  <si>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</si>
  <si>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</si>
  <si>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</si>
  <si>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</si>
  <si>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</si>
  <si>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</si>
  <si>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</si>
  <si>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</si>
  <si>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</si>
  <si>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</si>
  <si>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</si>
  <si>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</si>
  <si>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</si>
  <si>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</si>
  <si>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</si>
  <si>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</si>
  <si>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</si>
  <si>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</si>
  <si>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</si>
  <si>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</si>
  <si>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</si>
  <si>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</si>
  <si>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</si>
  <si>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</si>
  <si>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</si>
  <si>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</si>
  <si>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</si>
  <si>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</si>
  <si>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</si>
  <si>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</si>
  <si>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</si>
  <si>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</si>
  <si>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</si>
  <si>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</si>
  <si>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</si>
  <si>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</si>
  <si>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</si>
  <si>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</si>
  <si>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</si>
  <si>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</si>
  <si>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</si>
  <si>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</si>
  <si>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</si>
  <si>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</si>
  <si>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</si>
  <si>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</si>
  <si>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</si>
  <si>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</si>
  <si>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</si>
  <si>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</si>
  <si>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</si>
  <si>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</si>
  <si>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</si>
  <si>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</si>
  <si>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</si>
  <si>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</si>
  <si>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</si>
  <si>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</si>
  <si>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</si>
  <si>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</si>
  <si>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</si>
  <si>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</si>
  <si>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</si>
  <si>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</si>
  <si>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</si>
  <si>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</si>
  <si>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</si>
  <si>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</si>
  <si>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</si>
  <si>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</si>
  <si>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</si>
  <si>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</si>
  <si>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</si>
  <si>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</si>
  <si>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</si>
  <si>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</si>
  <si>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</si>
  <si>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</si>
  <si>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</si>
  <si>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</si>
  <si>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</si>
  <si>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</si>
  <si>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</si>
  <si>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</si>
  <si>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</si>
  <si>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</si>
  <si>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</si>
  <si>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</si>
  <si>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</si>
  <si>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</si>
  <si>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</si>
  <si>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</si>
  <si>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</si>
  <si>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</si>
  <si>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</si>
  <si>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</si>
  <si>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</si>
  <si>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</si>
  <si>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</si>
  <si>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</si>
  <si>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</si>
  <si>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</si>
  <si>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</si>
  <si>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</si>
  <si>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</si>
  <si>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</si>
  <si>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</si>
  <si>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</si>
  <si>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</si>
  <si>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</si>
  <si>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</si>
  <si>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</si>
  <si>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</si>
  <si>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</si>
  <si>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</si>
  <si>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</si>
  <si>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</si>
  <si>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</si>
  <si>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</si>
  <si>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</si>
  <si>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</si>
  <si>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</si>
  <si>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</si>
  <si>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</si>
  <si>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</si>
  <si>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</si>
  <si>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</si>
  <si>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</si>
  <si>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</si>
  <si>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</si>
  <si>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</si>
  <si>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</si>
  <si>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</si>
  <si>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</si>
  <si>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</si>
  <si>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</si>
  <si>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</si>
  <si>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</si>
  <si>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</si>
  <si>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</si>
  <si>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</si>
  <si>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</si>
  <si>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</si>
  <si>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</si>
  <si>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</si>
  <si>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</si>
  <si>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</si>
  <si>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</si>
  <si>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</si>
  <si>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</si>
  <si>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</si>
  <si>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</si>
  <si>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</si>
  <si>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</si>
  <si>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</si>
  <si>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</si>
  <si>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</si>
  <si>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</si>
  <si>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</si>
  <si>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</si>
  <si>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</si>
  <si>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</si>
  <si>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</si>
  <si>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</si>
  <si>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</si>
  <si>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</si>
  <si>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</si>
  <si>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</si>
  <si>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</si>
  <si>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</si>
  <si>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</si>
  <si>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</si>
  <si>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</si>
  <si>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</si>
  <si>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</si>
  <si>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</si>
  <si>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</si>
  <si>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</si>
  <si>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</si>
  <si>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</si>
  <si>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</si>
  <si>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</si>
  <si>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</si>
  <si>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</si>
  <si>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</si>
  <si>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</si>
  <si>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</si>
  <si>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</si>
  <si>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</si>
  <si>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</si>
  <si>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</si>
  <si>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</si>
  <si>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</si>
  <si>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</si>
  <si>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</si>
  <si>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</si>
  <si>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</si>
  <si>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</si>
  <si>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</si>
  <si>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</si>
  <si>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</si>
  <si>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</si>
  <si>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</si>
  <si>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</si>
  <si>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</si>
  <si>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</si>
  <si>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</si>
  <si>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</si>
  <si>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</si>
  <si>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</si>
  <si>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</si>
  <si>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</si>
  <si>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</si>
  <si>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</si>
  <si>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</si>
  <si>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</si>
  <si>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</si>
  <si>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</si>
  <si>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</si>
  <si>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</si>
  <si>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</si>
  <si>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</si>
  <si>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</si>
  <si>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</si>
  <si>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</si>
  <si>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</si>
  <si>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</si>
  <si>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</si>
  <si>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</si>
  <si>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</si>
  <si>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</si>
  <si>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</si>
  <si>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</si>
  <si>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</si>
  <si>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</si>
  <si>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</si>
  <si>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</si>
  <si>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</si>
  <si>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</si>
  <si>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</si>
  <si>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</si>
  <si>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</si>
  <si>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</si>
  <si>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</si>
  <si>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</si>
  <si>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</si>
  <si>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</si>
  <si>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</si>
  <si>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</si>
  <si>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</si>
  <si>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</si>
  <si>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</si>
  <si>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</si>
  <si>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</si>
  <si>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</si>
  <si>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</si>
  <si>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</si>
  <si>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</si>
  <si>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</si>
  <si>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</si>
  <si>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</si>
  <si>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</si>
  <si>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</si>
  <si>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</si>
  <si>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</si>
  <si>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</si>
  <si>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</si>
  <si>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</si>
  <si>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</si>
  <si>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</si>
  <si>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</si>
  <si>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</si>
  <si>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</si>
  <si>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</si>
  <si>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</si>
  <si>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</si>
  <si>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</si>
  <si>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</si>
  <si>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</si>
  <si>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</si>
  <si>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</si>
  <si>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</si>
  <si>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</si>
  <si>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</si>
  <si>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</si>
  <si>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</si>
  <si>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</si>
  <si>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</si>
  <si>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</si>
  <si>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</si>
  <si>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</si>
  <si>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</si>
  <si>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</si>
  <si>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</si>
  <si>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</si>
  <si>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</si>
  <si>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</si>
  <si>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</si>
  <si>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</si>
  <si>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</si>
  <si>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</si>
  <si>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</si>
  <si>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</si>
  <si>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</si>
  <si>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</si>
  <si>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</si>
  <si>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</si>
  <si>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</si>
  <si>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</si>
  <si>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</si>
  <si>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</si>
  <si>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</si>
  <si>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</si>
  <si>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</si>
  <si>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</si>
  <si>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</si>
  <si>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</si>
  <si>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</si>
  <si>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</si>
  <si>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</si>
  <si>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</si>
  <si>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</si>
  <si>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</si>
  <si>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</si>
  <si>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</si>
  <si>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</si>
  <si>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</si>
  <si>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</si>
  <si>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</si>
  <si>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</si>
  <si>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</si>
  <si>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</si>
  <si>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</si>
  <si>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</si>
  <si>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</si>
  <si>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</si>
  <si>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</si>
  <si>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</si>
  <si>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</si>
  <si>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</si>
  <si>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</si>
  <si>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</si>
  <si>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</si>
  <si>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</si>
  <si>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</si>
  <si>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</si>
  <si>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</si>
  <si>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</si>
  <si>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</si>
  <si>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</si>
  <si>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</si>
  <si>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</si>
  <si>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</si>
  <si>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</si>
  <si>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</si>
  <si>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</si>
  <si>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</si>
  <si>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</si>
  <si>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</si>
  <si>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</si>
  <si>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</si>
  <si>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</si>
  <si>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</si>
  <si>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</si>
  <si>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</si>
  <si>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</si>
  <si>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</si>
  <si>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</si>
  <si>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</si>
  <si>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</si>
  <si>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</si>
  <si>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</si>
  <si>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</si>
  <si>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</si>
  <si>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</si>
  <si>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</si>
  <si>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</si>
  <si>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</si>
  <si>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</si>
  <si>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</si>
  <si>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</si>
  <si>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</si>
  <si>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</si>
  <si>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</si>
  <si>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</si>
  <si>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</si>
  <si>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</si>
  <si>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</si>
  <si>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</si>
  <si>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</si>
  <si>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</si>
  <si>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</si>
  <si>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</si>
  <si>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</si>
  <si>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</si>
  <si>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</si>
  <si>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</si>
  <si>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</si>
  <si>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</si>
  <si>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</si>
  <si>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</si>
  <si>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</si>
  <si>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</si>
  <si>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</si>
  <si>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</si>
  <si>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</si>
  <si>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</si>
  <si>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</si>
  <si>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</si>
  <si>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</si>
  <si>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</si>
  <si>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</si>
  <si>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</si>
  <si>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</si>
  <si>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</si>
  <si>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</si>
  <si>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</si>
  <si>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</si>
  <si>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</si>
  <si>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</si>
  <si>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</si>
  <si>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</si>
  <si>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</si>
  <si>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</si>
  <si>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</si>
  <si>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</si>
  <si>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</si>
  <si>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</si>
  <si>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</si>
  <si>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</si>
  <si>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</si>
  <si>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</si>
  <si>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</si>
  <si>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</si>
  <si>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</si>
  <si>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</si>
  <si>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</si>
  <si>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</si>
  <si>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</si>
  <si>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</si>
  <si>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</si>
  <si>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</si>
  <si>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</si>
  <si>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</si>
  <si>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</si>
  <si>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</si>
  <si>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</si>
  <si>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</si>
  <si>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</si>
  <si>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</si>
  <si>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</si>
  <si>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</si>
  <si>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</si>
  <si>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</si>
  <si>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</si>
  <si>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</si>
  <si>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</si>
  <si>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</si>
  <si>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</si>
  <si>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</si>
  <si>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</si>
  <si>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</si>
  <si>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</si>
  <si>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</si>
  <si>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</si>
  <si>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</si>
  <si>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</si>
  <si>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</si>
  <si>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</si>
  <si>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</si>
  <si>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</si>
  <si>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</si>
  <si>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</si>
  <si>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</si>
  <si>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</si>
  <si>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</si>
  <si>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</si>
  <si>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</si>
  <si>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</si>
  <si>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</si>
  <si>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</si>
  <si>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</si>
  <si>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</si>
  <si>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</si>
  <si>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</si>
  <si>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</si>
  <si>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</si>
  <si>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</si>
  <si>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</si>
  <si>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</si>
  <si>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</si>
  <si>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</si>
  <si>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</si>
  <si>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</si>
  <si>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</si>
  <si>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</si>
  <si>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</si>
  <si>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</si>
  <si>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</si>
  <si>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</si>
  <si>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</si>
  <si>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</si>
  <si>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</si>
  <si>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</si>
  <si>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</si>
  <si>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</si>
  <si>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</si>
  <si>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</si>
  <si>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</si>
  <si>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</si>
  <si>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</si>
  <si>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</si>
  <si>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</si>
  <si>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</si>
  <si>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</si>
  <si>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</si>
  <si>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</si>
  <si>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</si>
  <si>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</si>
  <si>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</si>
  <si>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</si>
  <si>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</si>
  <si>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</si>
  <si>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</si>
  <si>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</si>
  <si>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</si>
  <si>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</si>
  <si>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</si>
  <si>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</si>
  <si>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</si>
  <si>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</si>
  <si>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</si>
  <si>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</si>
  <si>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</si>
  <si>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</si>
  <si>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</si>
  <si>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</si>
  <si>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</si>
  <si>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</si>
  <si>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</si>
  <si>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</si>
  <si>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</si>
  <si>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</si>
  <si>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</si>
  <si>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</si>
  <si>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</si>
  <si>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</si>
  <si>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</si>
  <si>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</si>
  <si>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</si>
  <si>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</si>
  <si>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</si>
  <si>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</si>
  <si>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</si>
  <si>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</si>
  <si>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</si>
  <si>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</si>
  <si>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</si>
  <si>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</si>
  <si>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</si>
  <si>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</si>
  <si>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</si>
  <si>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</si>
  <si>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</si>
  <si>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</si>
  <si>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</si>
  <si>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</si>
  <si>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</si>
  <si>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</si>
  <si>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</si>
  <si>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</si>
  <si>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</si>
  <si>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</si>
  <si>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</si>
  <si>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</si>
  <si>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</si>
  <si>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</si>
  <si>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</si>
  <si>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</si>
  <si>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</si>
  <si>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</si>
  <si>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</si>
  <si>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</si>
  <si>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</si>
  <si>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</si>
  <si>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</si>
  <si>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</si>
  <si>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</si>
  <si>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</si>
  <si>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</si>
  <si>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</si>
  <si>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</si>
  <si>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</si>
  <si>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</si>
  <si>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</si>
  <si>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</si>
  <si>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</si>
  <si>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</si>
  <si>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</si>
  <si>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</si>
  <si>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</si>
  <si>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</si>
  <si>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</si>
  <si>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</si>
  <si>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</si>
  <si>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</si>
  <si>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</si>
  <si>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</si>
  <si>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</si>
  <si>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</si>
  <si>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</si>
  <si>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</si>
  <si>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</si>
  <si>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</si>
  <si>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</si>
  <si>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</si>
  <si>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</si>
  <si>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</si>
  <si>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</si>
  <si>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</si>
  <si>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</si>
  <si>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</si>
  <si>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</si>
  <si>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</si>
  <si>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</si>
  <si>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</si>
  <si>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</si>
  <si>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</si>
  <si>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</si>
  <si>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</si>
  <si>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</si>
  <si>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</si>
  <si>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</si>
  <si>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</si>
  <si>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</si>
  <si>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</si>
  <si>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</si>
  <si>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</si>
  <si>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</si>
  <si>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</si>
  <si>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</si>
  <si>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</si>
  <si>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</si>
  <si>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</si>
  <si>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</si>
  <si>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</si>
  <si>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</si>
  <si>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</si>
  <si>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</si>
  <si>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</si>
  <si>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</si>
  <si>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</si>
  <si>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</si>
  <si>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</si>
  <si>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</si>
  <si>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</si>
  <si>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</si>
  <si>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</si>
  <si>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</si>
  <si>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</si>
  <si>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</si>
  <si>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</si>
  <si>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</si>
  <si>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</si>
  <si>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</si>
  <si>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</si>
  <si>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</si>
  <si>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</si>
  <si>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</si>
  <si>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</si>
  <si>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</si>
  <si>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</si>
  <si>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</si>
  <si>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</si>
  <si>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</si>
  <si>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</si>
  <si>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</si>
  <si>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</si>
  <si>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</si>
  <si>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</si>
  <si>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</si>
  <si>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</si>
  <si>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</si>
  <si>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</si>
  <si>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</si>
  <si>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</si>
  <si>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</si>
  <si>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</si>
  <si>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</si>
  <si>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</si>
  <si>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</si>
  <si>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</si>
  <si>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</si>
  <si>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</si>
  <si>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</si>
  <si>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</si>
  <si>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</si>
  <si>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</si>
  <si>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</si>
  <si>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</si>
  <si>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</si>
  <si>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</si>
  <si>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</si>
  <si>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</si>
  <si>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</si>
  <si>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</si>
  <si>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</si>
  <si>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</si>
  <si>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</si>
  <si>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</si>
  <si>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</si>
  <si>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</si>
  <si>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</si>
  <si>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</si>
  <si>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</si>
  <si>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</si>
  <si>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</si>
  <si>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</si>
  <si>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</si>
  <si>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</si>
  <si>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</si>
  <si>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</si>
  <si>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</si>
  <si>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</si>
  <si>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</si>
  <si>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</si>
  <si>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</si>
  <si>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</si>
  <si>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</si>
  <si>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</si>
  <si>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</si>
  <si>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</si>
  <si>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</si>
  <si>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</si>
  <si>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</si>
  <si>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</si>
  <si>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</si>
  <si>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</si>
  <si>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</si>
  <si>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</si>
  <si>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</si>
  <si>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</si>
  <si>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</si>
  <si>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</si>
  <si>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</si>
  <si>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</si>
  <si>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</si>
  <si>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</si>
  <si>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</si>
  <si>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</si>
  <si>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</si>
  <si>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</si>
  <si>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</si>
  <si>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</si>
  <si>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</si>
  <si>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</si>
  <si>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</si>
  <si>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</si>
  <si>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</si>
  <si>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</si>
  <si>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</si>
  <si>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</si>
  <si>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</si>
  <si>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</si>
  <si>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</si>
  <si>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</si>
  <si>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</si>
  <si>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</si>
  <si>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</si>
  <si>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</si>
  <si>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</si>
  <si>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</si>
  <si>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</si>
  <si>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</si>
  <si>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</si>
  <si>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</si>
  <si>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</si>
  <si>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</si>
  <si>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</si>
  <si>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</si>
  <si>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</si>
  <si>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</si>
  <si>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</si>
  <si>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</si>
  <si>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</si>
  <si>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</si>
  <si>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</si>
  <si>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</si>
  <si>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</si>
  <si>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</si>
  <si>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</si>
  <si>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</si>
  <si>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</si>
  <si>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</si>
  <si>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</si>
  <si>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</si>
  <si>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</si>
  <si>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</si>
  <si>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</si>
  <si>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</si>
  <si>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</si>
  <si>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</si>
  <si>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</si>
  <si>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</si>
  <si>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</si>
  <si>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</si>
  <si>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</si>
  <si>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</si>
  <si>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</si>
  <si>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</si>
  <si>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</si>
  <si>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</si>
  <si>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</si>
  <si>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</si>
  <si>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</si>
  <si>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</si>
  <si>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</si>
  <si>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</si>
  <si>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</si>
  <si>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</si>
  <si>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</si>
  <si>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</si>
  <si>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</si>
  <si>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</si>
  <si>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</si>
  <si>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</si>
  <si>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</si>
  <si>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</si>
  <si>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</si>
  <si>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</si>
  <si>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</si>
  <si>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</si>
  <si>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</si>
  <si>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</si>
  <si>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</si>
  <si>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</si>
  <si>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</si>
  <si>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</si>
  <si>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</si>
  <si>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</si>
  <si>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</si>
  <si>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</si>
  <si>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</si>
  <si>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</si>
  <si>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</si>
  <si>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</si>
  <si>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</si>
  <si>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</si>
  <si>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</si>
  <si>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</si>
  <si>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</si>
  <si>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</si>
  <si>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</si>
  <si>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</si>
  <si>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</si>
  <si>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</si>
  <si>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</si>
  <si>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</si>
  <si>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</si>
  <si>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</si>
  <si>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</si>
  <si>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</si>
  <si>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</si>
  <si>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</si>
  <si>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</si>
  <si>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</si>
  <si>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</si>
  <si>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</si>
  <si>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</si>
  <si>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</si>
  <si>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</si>
  <si>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</si>
  <si>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</si>
  <si>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</si>
  <si>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</si>
  <si>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</si>
  <si>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</si>
  <si>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</si>
  <si>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</si>
  <si>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</si>
  <si>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</si>
  <si>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</si>
  <si>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</si>
  <si>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</si>
  <si>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</si>
  <si>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</si>
  <si>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</si>
  <si>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</si>
  <si>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</si>
  <si>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</si>
  <si>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</si>
  <si>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</si>
  <si>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</si>
  <si>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</si>
  <si>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</si>
  <si>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</si>
  <si>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</si>
  <si>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</si>
  <si>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</si>
  <si>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</si>
  <si>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</si>
  <si>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</si>
  <si>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</si>
  <si>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</si>
  <si>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</si>
  <si>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</si>
  <si>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</si>
  <si>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</si>
  <si>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</si>
  <si>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</si>
  <si>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</si>
  <si>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</si>
  <si>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</si>
  <si>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</si>
  <si>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</si>
  <si>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</si>
  <si>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</si>
  <si>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</si>
  <si>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</si>
  <si>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</si>
  <si>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</si>
  <si>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</si>
  <si>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</si>
  <si>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</si>
  <si>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</si>
  <si>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</si>
  <si>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</si>
  <si>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</si>
  <si>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</si>
  <si>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</si>
  <si>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</si>
  <si>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</si>
  <si>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</si>
  <si>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</si>
  <si>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</si>
  <si>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</si>
  <si>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</si>
  <si>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</si>
  <si>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</si>
  <si>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</si>
  <si>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</si>
  <si>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</si>
  <si>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</si>
  <si>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</si>
  <si>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</si>
  <si>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</si>
  <si>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</si>
  <si>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</si>
  <si>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</si>
  <si>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</si>
  <si>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</si>
  <si>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</si>
  <si>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</si>
  <si>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</si>
  <si>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</si>
  <si>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</si>
  <si>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</si>
  <si>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</si>
  <si>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</si>
  <si>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</si>
  <si>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</si>
  <si>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</si>
  <si>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</si>
  <si>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</si>
  <si>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</si>
  <si>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</si>
  <si>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</si>
  <si>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</si>
  <si>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</si>
  <si>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</si>
  <si>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</si>
  <si>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</si>
  <si>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</si>
  <si>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</si>
  <si>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</si>
  <si>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</si>
  <si>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</si>
  <si>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</si>
  <si>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</si>
  <si>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</si>
  <si>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</si>
  <si>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</si>
  <si>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</si>
  <si>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</si>
  <si>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</si>
  <si>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</si>
  <si>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</si>
  <si>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</si>
  <si>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</si>
  <si>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</si>
  <si>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</si>
  <si>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</si>
  <si>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</si>
  <si>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</si>
  <si>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</si>
  <si>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</si>
  <si>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</si>
  <si>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</si>
  <si>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</si>
  <si>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</si>
  <si>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</si>
  <si>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</si>
  <si>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</si>
  <si>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</si>
  <si>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</si>
  <si>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</si>
  <si>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</si>
  <si>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</si>
  <si>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</si>
  <si>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</si>
  <si>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</si>
  <si>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</si>
  <si>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</si>
  <si>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</si>
  <si>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</si>
  <si>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</si>
  <si>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</si>
  <si>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</si>
  <si>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</si>
  <si>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</si>
  <si>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</si>
  <si>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</si>
  <si>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</si>
  <si>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</si>
  <si>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</si>
  <si>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</si>
  <si>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</si>
  <si>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</si>
  <si>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</si>
  <si>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</si>
  <si>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</si>
  <si>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</si>
  <si>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</si>
  <si>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</si>
  <si>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</si>
  <si>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</si>
  <si>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</si>
  <si>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</si>
  <si>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</si>
  <si>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</si>
  <si>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</si>
  <si>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</si>
  <si>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</si>
  <si>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</si>
  <si>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</si>
  <si>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</si>
  <si>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</si>
  <si>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</si>
  <si>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</si>
  <si>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</si>
  <si>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</si>
  <si>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</si>
  <si>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</si>
  <si>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</si>
  <si>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</si>
  <si>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</si>
  <si>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</si>
  <si>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</si>
  <si>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</si>
  <si>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</si>
  <si>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</si>
  <si>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</si>
  <si>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</si>
  <si>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</si>
  <si>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</si>
  <si>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</si>
  <si>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</si>
  <si>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</si>
  <si>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</si>
  <si>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</si>
  <si>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</si>
  <si>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</si>
  <si>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</si>
  <si>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</si>
  <si>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</si>
  <si>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</si>
  <si>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</si>
  <si>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</si>
  <si>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</si>
  <si>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</si>
  <si>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</si>
  <si>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</si>
  <si>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</si>
  <si>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</si>
  <si>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</si>
  <si>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</si>
  <si>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</si>
  <si>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</si>
  <si>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</si>
  <si>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</si>
  <si>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</si>
  <si>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</si>
  <si>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</si>
  <si>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</si>
  <si>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</si>
  <si>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</si>
  <si>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</si>
  <si>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</si>
  <si>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</si>
  <si>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</si>
  <si>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</si>
  <si>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</si>
  <si>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</si>
  <si>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</si>
  <si>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</si>
  <si>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</si>
  <si>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</si>
  <si>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</si>
  <si>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</si>
  <si>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</si>
  <si>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</si>
  <si>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</si>
  <si>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</si>
  <si>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</si>
  <si>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</si>
  <si>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</si>
  <si>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</si>
  <si>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</si>
  <si>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</si>
  <si>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</si>
  <si>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</si>
  <si>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</si>
  <si>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</si>
  <si>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</si>
  <si>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</si>
  <si>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</si>
  <si>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</si>
  <si>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</si>
  <si>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</si>
  <si>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</si>
  <si>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</si>
  <si>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</si>
  <si>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</si>
  <si>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</si>
  <si>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</si>
  <si>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</si>
  <si>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</si>
  <si>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</si>
  <si>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</si>
  <si>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</si>
  <si>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</si>
  <si>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</si>
  <si>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</si>
  <si>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</si>
  <si>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</si>
  <si>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</si>
  <si>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</si>
  <si>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</si>
  <si>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</si>
  <si>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</si>
  <si>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</si>
  <si>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</si>
  <si>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</si>
  <si>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</si>
  <si>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</si>
  <si>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</si>
  <si>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</si>
  <si>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</si>
  <si>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</si>
  <si>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</si>
  <si>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</si>
  <si>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</si>
  <si>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</si>
  <si>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</si>
  <si>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</si>
  <si>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</si>
  <si>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</si>
  <si>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</si>
  <si>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</si>
  <si>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</si>
  <si>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</si>
  <si>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</si>
  <si>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</si>
  <si>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</si>
  <si>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</si>
  <si>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</si>
  <si>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</si>
  <si>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</si>
  <si>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</si>
  <si>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</si>
  <si>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</si>
  <si>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</si>
  <si>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</si>
  <si>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</si>
  <si>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</si>
  <si>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</si>
  <si>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</si>
  <si>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</si>
  <si>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</si>
  <si>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</si>
  <si>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</si>
  <si>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</si>
  <si>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</si>
  <si>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</si>
  <si>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</si>
  <si>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</si>
  <si>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</si>
  <si>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</si>
  <si>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</si>
  <si>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</si>
  <si>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</si>
  <si>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</si>
  <si>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</si>
  <si>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</si>
  <si>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</si>
  <si>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</si>
  <si>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</si>
  <si>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</si>
  <si>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</si>
  <si>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</si>
  <si>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</si>
  <si>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</si>
  <si>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</si>
  <si>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</si>
  <si>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</si>
  <si>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</si>
  <si>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</si>
  <si>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</si>
  <si>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</si>
  <si>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</si>
  <si>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</si>
  <si>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</si>
  <si>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</si>
  <si>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</si>
  <si>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</si>
  <si>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</si>
  <si>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</si>
  <si>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</si>
  <si>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</si>
  <si>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</si>
  <si>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</si>
  <si>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</si>
  <si>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</si>
  <si>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</si>
  <si>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</si>
  <si>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</si>
  <si>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</si>
  <si>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</si>
  <si>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</si>
  <si>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</si>
  <si>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</si>
  <si>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</si>
  <si>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</si>
  <si>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</si>
  <si>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</si>
  <si>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</si>
  <si>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</si>
  <si>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</si>
  <si>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</si>
  <si>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</si>
  <si>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</si>
  <si>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</si>
  <si>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</si>
  <si>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</si>
  <si>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</si>
  <si>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</si>
  <si>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</si>
  <si>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</si>
  <si>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</si>
  <si>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</si>
  <si>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</si>
  <si>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</si>
  <si>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</si>
  <si>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</si>
  <si>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</si>
  <si>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</si>
  <si>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</si>
  <si>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</si>
  <si>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</si>
  <si>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</si>
  <si>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</si>
  <si>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</si>
  <si>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</si>
  <si>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</si>
  <si>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</si>
  <si>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</si>
  <si>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</si>
  <si>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</si>
  <si>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</si>
  <si>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</si>
  <si>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</si>
  <si>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</si>
  <si>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</si>
  <si>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DC 15: heal 6 hit points
DC 20: heal 12 hit points
DC 25: heal 18 hit points
DC 30: heal 24 hit points                                                                                                                
Gain 1 DSP and move -1 persistant  step down condition track
Spend a Force Point to avoid moving down the condition track</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</si>
  <si>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</si>
  <si>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</si>
  <si>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</si>
  <si>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</si>
  <si>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</si>
  <si>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</si>
  <si>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</si>
  <si>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</si>
  <si>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</si>
  <si>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</si>
  <si>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</si>
  <si>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</si>
  <si>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</si>
  <si>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</si>
  <si>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</si>
  <si>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</si>
  <si>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</si>
  <si>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</si>
  <si>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</si>
  <si>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</si>
  <si>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</si>
  <si>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</si>
  <si>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</si>
  <si>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</si>
  <si>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</si>
  <si>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</si>
  <si>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</si>
  <si>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</si>
  <si>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</si>
  <si>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</si>
  <si>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</si>
  <si>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</si>
  <si>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</si>
  <si>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</si>
  <si>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</si>
  <si>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</si>
  <si>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</si>
  <si>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</si>
  <si>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</si>
  <si>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</si>
  <si>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</si>
  <si>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</si>
  <si>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one target within 12 squares</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</si>
  <si>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</si>
  <si>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</si>
  <si>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</si>
  <si>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</si>
  <si>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</si>
  <si>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</si>
  <si>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</si>
  <si>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</si>
  <si>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</si>
  <si>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</si>
  <si>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one object or character within 12 squares and line of sight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</si>
  <si>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</si>
  <si>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</si>
  <si>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</si>
  <si>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</si>
  <si>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</si>
  <si>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</si>
  <si>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</si>
  <si>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</si>
  <si>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</si>
  <si>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</si>
  <si>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</si>
  <si>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</si>
  <si>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</si>
  <si>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</si>
  <si>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</si>
  <si>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</si>
  <si>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Spend a Force Point to take no damage from the incoming attack</t>
  </si>
  <si>
    <t>3. make an unpalatable suggestion
4. fill target with terror to flee at top speed 1 minute, stops fleeing if wounded, not if higher level
Spend a Force Point to improve attitude one step, + one step per every 5 points the check exceeds Will</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</si>
  <si>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</si>
  <si>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</si>
  <si>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</si>
  <si>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</si>
  <si>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</si>
  <si>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</si>
  <si>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</si>
  <si>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</si>
  <si>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</si>
  <si>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</si>
  <si>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 xml:space="preserv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</si>
  <si>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</si>
  <si>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</si>
  <si>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</si>
  <si>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</si>
  <si>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</si>
  <si>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</si>
  <si>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</si>
  <si>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</si>
  <si>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</si>
  <si>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</si>
  <si>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</si>
  <si>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</si>
  <si>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</si>
  <si>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</si>
  <si>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</si>
  <si>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</si>
  <si>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</si>
  <si>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</si>
  <si>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</si>
  <si>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</si>
  <si>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</si>
  <si>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</si>
  <si>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</si>
  <si>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</si>
  <si>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</si>
  <si>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</si>
  <si>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</si>
  <si>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</si>
  <si>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</si>
  <si>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</si>
  <si>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</si>
  <si>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</si>
  <si>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</si>
  <si>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</si>
  <si>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</si>
  <si>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</si>
  <si>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</si>
  <si>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</si>
  <si>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</si>
  <si>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</si>
  <si>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</si>
  <si>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</si>
  <si>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</si>
  <si>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</si>
  <si>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</si>
  <si>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</si>
  <si>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</si>
  <si>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</si>
  <si>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</si>
  <si>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</si>
  <si>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</si>
  <si>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</si>
  <si>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</si>
  <si>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</si>
  <si>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</si>
  <si>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</si>
  <si>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</si>
  <si>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</si>
  <si>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</si>
  <si>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</si>
  <si>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</si>
  <si>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</si>
  <si>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</si>
  <si>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Caitlen'gella ("Filly")</t>
  </si>
  <si>
    <t>Dmg</t>
  </si>
  <si>
    <t>CT</t>
  </si>
  <si>
    <t>Init</t>
  </si>
  <si>
    <t>Basic, Ryl, Lekku, Mando'a, Shyriiwook, Zabrak, Selkath, Shyriiwook</t>
  </si>
  <si>
    <t>Charging Fire, Point Blank Shot, Precise Shot, Rapid Shot</t>
  </si>
  <si>
    <t>main-hand heavy blaster, off-hand holdout blaster, datadagger, armored flight suit (Superior Tech: Superior Agile Armor, Vacuum Seals, Shadowskin), datapad, blank datacards, credit chip, concealed holster, hip holster, utility belt</t>
  </si>
  <si>
    <t>Main-hand heavy blaster</t>
  </si>
  <si>
    <t>3d8</t>
  </si>
  <si>
    <t>4d8</t>
  </si>
  <si>
    <t>Off-hand holdout blaster</t>
  </si>
  <si>
    <t>3d4</t>
  </si>
  <si>
    <t>4d4</t>
  </si>
  <si>
    <t>Datadagger</t>
  </si>
  <si>
    <t>1d4</t>
  </si>
  <si>
    <t>Sneak Attack 1d6</t>
  </si>
  <si>
    <t>Skill Focus (Deception)</t>
  </si>
  <si>
    <t>Name</t>
  </si>
  <si>
    <t>#</t>
  </si>
  <si>
    <t>Name - CL</t>
  </si>
  <si>
    <t>Weapon1</t>
  </si>
  <si>
    <t>Weapon1 Range</t>
  </si>
  <si>
    <t>Weapon1 Shots</t>
  </si>
  <si>
    <t>Weapon1 BAB1</t>
  </si>
  <si>
    <t>Weapon1 BAB2</t>
  </si>
  <si>
    <t>Weapon1 BAB3</t>
  </si>
  <si>
    <t>Weapon1 die</t>
  </si>
  <si>
    <t>Weapon1 dmg bonus</t>
  </si>
  <si>
    <t>Weapon1 Attack1</t>
  </si>
  <si>
    <t>Weapon1 Attack1 BAB1</t>
  </si>
  <si>
    <t>Weapon1 Attack1 BAB2</t>
  </si>
  <si>
    <t>Weapon1 Attack1 BAB3</t>
  </si>
  <si>
    <t>Weapon1 Attack1 die</t>
  </si>
  <si>
    <t>Weapon1 Attack1 dmg bonus</t>
  </si>
  <si>
    <t>Weapon1 Attack2</t>
  </si>
  <si>
    <t>Weapon1 Attack2 BAB1</t>
  </si>
  <si>
    <t>Weapon1 Attack2 BAB2</t>
  </si>
  <si>
    <t>Weapon1 Attack2 BAB3</t>
  </si>
  <si>
    <t>Weapon1 Attack2 die</t>
  </si>
  <si>
    <t>Weapon1 Attack2 dmg bonus</t>
  </si>
  <si>
    <t>Weapon1 Attack3</t>
  </si>
  <si>
    <t>Weapon1 Attack3 BAB1</t>
  </si>
  <si>
    <t>Weapon1 Attack3 BAB2</t>
  </si>
  <si>
    <t>Weapon1 Attack3 BAB3</t>
  </si>
  <si>
    <t>Weapon1 Attack3 die</t>
  </si>
  <si>
    <t>Weapon1 Attack3 dmg bonus</t>
  </si>
  <si>
    <t>Weapon1 Attack4</t>
  </si>
  <si>
    <t>Weapon1 Attack4 BAB1</t>
  </si>
  <si>
    <t>Weapon1 Attack4 BAB2</t>
  </si>
  <si>
    <t>Weapon1 Attack4 BAB3</t>
  </si>
  <si>
    <t>Weapon1 Attack4 die</t>
  </si>
  <si>
    <t>Weapon1 Attack4 dmg bonus</t>
  </si>
  <si>
    <t>Weapon2</t>
  </si>
  <si>
    <t>Weapon2 Range</t>
  </si>
  <si>
    <t>Weapon2 Shots</t>
  </si>
  <si>
    <t>Weapon2 BAB1</t>
  </si>
  <si>
    <t>Weapon2 BAB2</t>
  </si>
  <si>
    <t>Weapon2 BAB3</t>
  </si>
  <si>
    <t>Weapon2 die</t>
  </si>
  <si>
    <t>Weapon2 dmg bonus</t>
  </si>
  <si>
    <t>Weapon2 Attack1</t>
  </si>
  <si>
    <t>Weapon2 Attack1 BAB1</t>
  </si>
  <si>
    <t>Weapon2 Attack1 BAB2</t>
  </si>
  <si>
    <t>Weapon2 Attack1 BAB3</t>
  </si>
  <si>
    <t>Weapon2 Attack1 die</t>
  </si>
  <si>
    <t>Weapon2 Attack1 dmg bonus</t>
  </si>
  <si>
    <t>Weapon2 Attack2</t>
  </si>
  <si>
    <t>Weapon2 Attack2 BAB1</t>
  </si>
  <si>
    <t>Weapon2 Attack2 BAB2</t>
  </si>
  <si>
    <t>Weapon2 Attack2 BAB3</t>
  </si>
  <si>
    <t>Weapon2 Attack2 die</t>
  </si>
  <si>
    <t>Weapon2 Attack2 dmg bonus</t>
  </si>
  <si>
    <t>Weapon2 Attack3</t>
  </si>
  <si>
    <t>Weapon2 Attack3 BAB1</t>
  </si>
  <si>
    <t>Weapon2 Attack3 BAB2</t>
  </si>
  <si>
    <t>Weapon2 Attack3 BAB3</t>
  </si>
  <si>
    <t>Weapon2 Attack3 die</t>
  </si>
  <si>
    <t>Weapon2 Attack3 dmg bonus</t>
  </si>
  <si>
    <t>Weapon2 Attack4</t>
  </si>
  <si>
    <t>Weapon2 Attack4 BAB1</t>
  </si>
  <si>
    <t>Weapon2 Attack4 BAB2</t>
  </si>
  <si>
    <t>Weapon2 Attack4 BAB3</t>
  </si>
  <si>
    <t>Weapon2 Attack4 die</t>
  </si>
  <si>
    <t>Weapon2 Attack4 dmg bonus</t>
  </si>
  <si>
    <t>Weapon3</t>
  </si>
  <si>
    <t>Weapon3 Range</t>
  </si>
  <si>
    <t>Weapon3 Shots</t>
  </si>
  <si>
    <t>Weapon3 BAB1</t>
  </si>
  <si>
    <t>Weapon3 BAB2</t>
  </si>
  <si>
    <t>Weapon3 BAB3</t>
  </si>
  <si>
    <t>Weapon3 die</t>
  </si>
  <si>
    <t>Weapon3 dmg bonus</t>
  </si>
  <si>
    <t>Weapon3 Attack1</t>
  </si>
  <si>
    <t>Weapon3 Attack1 BAB1</t>
  </si>
  <si>
    <t>Weapon3 Attack1 BAB2</t>
  </si>
  <si>
    <t>Weapon3 Attack1 BAB3</t>
  </si>
  <si>
    <t>Weapon3 Attack1 die</t>
  </si>
  <si>
    <t>Weapon3 Attack1 dmg bonus</t>
  </si>
  <si>
    <t>Weapon3 Attack2</t>
  </si>
  <si>
    <t>Weapon3 Attack2 BAB1</t>
  </si>
  <si>
    <t>Weapon3 Attack2 BAB2</t>
  </si>
  <si>
    <t>Weapon3 Attack2 BAB3</t>
  </si>
  <si>
    <t>Weapon3 Attack2 die</t>
  </si>
  <si>
    <t>Weapon3 Attack2 dmg bonus</t>
  </si>
  <si>
    <t>Weapon3 Attack3</t>
  </si>
  <si>
    <t>Weapon3 Attack3 BAB1</t>
  </si>
  <si>
    <t>Weapon3 Attack3 BAB2</t>
  </si>
  <si>
    <t>Weapon3 Attack3 BAB3</t>
  </si>
  <si>
    <t>Weapon3 Attack3 die</t>
  </si>
  <si>
    <t>Weapon3 Attack3 dmg bonus</t>
  </si>
  <si>
    <t>Weapon3 Attack4</t>
  </si>
  <si>
    <t>Weapon3 Attack4 BAB1</t>
  </si>
  <si>
    <t>Weapon3 Attack4 BAB2</t>
  </si>
  <si>
    <t>Weapon3 Attack4 BAB3</t>
  </si>
  <si>
    <t>Weapon3 Attack4 die</t>
  </si>
  <si>
    <t>Weapon3 Attack4 dmg bonus</t>
  </si>
  <si>
    <t>Grapple</t>
  </si>
  <si>
    <t>Force Power</t>
  </si>
  <si>
    <t>Force Technique/Secret</t>
  </si>
  <si>
    <t>Strength</t>
  </si>
  <si>
    <t>Dexterity</t>
  </si>
  <si>
    <t>Constitution</t>
  </si>
  <si>
    <t>Intelligence</t>
  </si>
  <si>
    <t>Wisdom</t>
  </si>
  <si>
    <t>Charisma</t>
  </si>
  <si>
    <t>Acrobatics</t>
  </si>
  <si>
    <t>Climb</t>
  </si>
  <si>
    <t>Deception</t>
  </si>
  <si>
    <t>Endurance</t>
  </si>
  <si>
    <t>Gather Information</t>
  </si>
  <si>
    <t>Jump</t>
  </si>
  <si>
    <t>Knowledge (Bureaucracy)</t>
  </si>
  <si>
    <t>Knowledge (Galactic Lore)</t>
  </si>
  <si>
    <t>Knowledge (Life Sciences)</t>
  </si>
  <si>
    <t>Knowledge (Physical Sciences)</t>
  </si>
  <si>
    <t>Knowledge (Social Sciences)</t>
  </si>
  <si>
    <t>Knowledge (Tactics)</t>
  </si>
  <si>
    <t>Knowledge (Technology)</t>
  </si>
  <si>
    <t>Mechanics</t>
  </si>
  <si>
    <t>Persuasion</t>
  </si>
  <si>
    <t>Pilot</t>
  </si>
  <si>
    <t>Ride</t>
  </si>
  <si>
    <t>Stealth</t>
  </si>
  <si>
    <t>Survival</t>
  </si>
  <si>
    <t>Swim</t>
  </si>
  <si>
    <t>Treat Injury</t>
  </si>
  <si>
    <t>Use Computer</t>
  </si>
  <si>
    <t>Use the Force</t>
  </si>
  <si>
    <t>Pog</t>
  </si>
  <si>
    <t>dmg</t>
  </si>
  <si>
    <t>2nd Wind</t>
  </si>
  <si>
    <t>Condition Track</t>
  </si>
  <si>
    <t>Bonuses</t>
  </si>
  <si>
    <t>Spd</t>
  </si>
  <si>
    <t>FT</t>
  </si>
  <si>
    <t>WL</t>
  </si>
  <si>
    <t>BAB</t>
  </si>
  <si>
    <t>STR</t>
  </si>
  <si>
    <t>DEX</t>
  </si>
  <si>
    <t>CON</t>
  </si>
  <si>
    <t>INT</t>
  </si>
  <si>
    <t>WIS</t>
  </si>
  <si>
    <t>CHA</t>
  </si>
  <si>
    <t>DR/
SR</t>
  </si>
  <si>
    <t>Skill</t>
  </si>
  <si>
    <t>Force
Pts</t>
  </si>
  <si>
    <t>Th</t>
  </si>
  <si>
    <t>WIL</t>
  </si>
  <si>
    <t>GRP</t>
  </si>
  <si>
    <t xml:space="preserve">Speed </t>
  </si>
  <si>
    <t>Attack Options</t>
  </si>
  <si>
    <t>Special Options</t>
  </si>
  <si>
    <t>Shots fired</t>
  </si>
  <si>
    <t>Talents Block</t>
  </si>
  <si>
    <t>Feats Block</t>
  </si>
  <si>
    <t>Force Power Block</t>
  </si>
  <si>
    <t>Force Technique Block</t>
  </si>
  <si>
    <t>Force Secret Block</t>
  </si>
  <si>
    <t>NamesEnd</t>
  </si>
  <si>
    <t>TestEnd</t>
  </si>
  <si>
    <t>Asheemi Ta</t>
  </si>
  <si>
    <t>Basic, Togruti, Lekku, Ithorese</t>
  </si>
  <si>
    <t>lightsaber (blue)</t>
  </si>
  <si>
    <t>2d8</t>
  </si>
  <si>
    <t>Rapid Strike and Pack Hunter</t>
  </si>
  <si>
    <t>Pack Hunter, Sneaky, Spatial Awareness</t>
  </si>
  <si>
    <t>lightsaber (blue), Jedi padawan's robes</t>
  </si>
  <si>
    <t>Player</t>
  </si>
  <si>
    <t>Surprise Round</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</si>
  <si>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</si>
  <si>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</si>
  <si>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</si>
  <si>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</si>
  <si>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</si>
  <si>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</si>
  <si>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</si>
  <si>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</si>
  <si>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</si>
  <si>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</si>
  <si>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</si>
  <si>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</si>
  <si>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</si>
  <si>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</si>
  <si>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</si>
  <si>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</si>
  <si>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</si>
  <si>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</si>
  <si>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</si>
  <si>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</si>
  <si>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Players in Party</t>
  </si>
  <si>
    <t>XP per player</t>
  </si>
  <si>
    <t>Encounter XP</t>
  </si>
  <si>
    <t>Kael Ordo</t>
  </si>
  <si>
    <t>Medium Human soldier 6/scoundrel 1/gunslinger 3</t>
  </si>
  <si>
    <t>Basic, Ryl</t>
  </si>
  <si>
    <t>Blaster rifle, sniper (SaV)</t>
  </si>
  <si>
    <t>3d10</t>
  </si>
  <si>
    <t>vs. flat-footed, aim [zero]</t>
  </si>
  <si>
    <t>5d10</t>
  </si>
  <si>
    <t>vs. flat-footed [zero]</t>
  </si>
  <si>
    <t>4d10</t>
  </si>
  <si>
    <t>vs. REF, aim [zero]</t>
  </si>
  <si>
    <t>vs. REF [zero]</t>
  </si>
  <si>
    <t>Vibrobayonet</t>
  </si>
  <si>
    <t>2d6</t>
  </si>
  <si>
    <t>Charge</t>
  </si>
  <si>
    <t>Blaster, subrepeating</t>
  </si>
  <si>
    <t>3d6</t>
  </si>
  <si>
    <t>4d6</t>
  </si>
  <si>
    <t>vs. REF, autofire [zero]</t>
  </si>
  <si>
    <t>vs. REF [PBS]</t>
  </si>
  <si>
    <t>vs. REF, autofire [PBS]</t>
  </si>
  <si>
    <t>Careful Shot, Cunning Attack, Deadeye, Point Blank Shot, Precise Shot, Sniper, Zero Range</t>
  </si>
  <si>
    <t xml:space="preserve">Bonus Trained Skill, Bonus Feat </t>
  </si>
  <si>
    <t>Dastardly Strike, Armored Defense, Improved Armor Defense, Ambush Specialist, Old Faithful, Knockdown Shot</t>
  </si>
  <si>
    <t>Armor Proficiency (light), Armor Proficiency (medium), Careful Shot, Cunning Attack, Deadeye, Implant Training, Point Blank Shot, Precise Shot, Quick Draw, Sniper, Weapon Proficiency (pistols), Weapon Proficiency (rifles), Weapon Proficiency (simple), Zero Range</t>
  </si>
  <si>
    <t>sniper blaster rifle, subrepeating blaster, Mandalorian battle armor (Superior Tech: Superior Agile Armor, Vacuum Seals, Internal Comlink, encrypted short-range holo, Helmet Package, superior, Jet Pack, Powered Exoskeleton, Shadowskin)</t>
  </si>
  <si>
    <t>Kyybecca</t>
  </si>
  <si>
    <t>Shyriiwook, Basic (understand only)</t>
  </si>
  <si>
    <t>lightsaber (yellow)</t>
  </si>
  <si>
    <t>Dreadful Rage and Charge</t>
  </si>
  <si>
    <t>Double Attack (lightsabers), Dreadful Rage</t>
  </si>
  <si>
    <t>Rage, Expert Climber, Intimidating</t>
  </si>
  <si>
    <t>Controlled Rage, Double Attack (lightsabers), Dreadful Rage, Focused Rage, Force Sensitivity, Skill Focus, Weapon Focus (lightsabers), Weapon Proficiency (lightsabers), Weapon Proficiency (simple)</t>
  </si>
  <si>
    <t>{Use the Force} vs. Reflex; deal 3d8 bludgeoning, piercing or slashing damage and targets take -2 penalty attack until the start of your next turn, area attack
Spend Force Point for half damage on a miss</t>
  </si>
  <si>
    <t>Ballistakinesis (standard; all targets within a 2×2 area, 12 squares and line of sight) • Telekinetic
{Use the Force} vs. Reflex; deal 3d8 bludgeoning, piercing or slashing damage and targets take -2 penalty attack until the start of your next turn, area attack
Spend Force Point for half damage on a miss</t>
  </si>
  <si>
    <t>{Use the Force} vs. Reflex, target is considered flat-footed and all other creatures have concealment against them until the start of your next turn
Spend Force Point to use as a free action</t>
  </si>
  <si>
    <t>Blind (swift; one living creature within 12 squares) 
{Use the Force} vs. Reflex, target is considered flat-footed and all other creatures have concealment against them until the start of your next turn
Spend Force Point to use as a free action</t>
  </si>
  <si>
    <t>{Use the Force} vs. Fortitude; deal 4d6 fire damage and target catches on fire, half damage on miss, area attack, Use the Force = attack bonus of fire     
Spend Force Point to move target -1 down track</t>
  </si>
  <si>
    <t>Combustion (standard; all targets within a 2×2 area, 12 squares and line of sight) 
{Use the Force} vs. Fortitude; deal 4d6 fire damage and target catches on fire, half damage on miss, area attack, Use the Force = attack bonus of fire     
Spend Force Point to move target -1 down track</t>
  </si>
  <si>
    <t>DC 15: {Use the Force} vs. Fortitude, 2d6 damage, half next turn if you exceed Fortitude by 5 or more
DC 20: 3d6 damage
DC 25: 4d6 damage
DC 30: 5d6 damage
Spend a Force Point for all adjacent to target take half once if over their Fortitude</t>
  </si>
  <si>
    <t>Corruption (standard; one creature within 12 squares and line of sight) • Dark Side
DC 15: {Use the Force} vs. Fortitude, 2d6 damage, half next turn if you exceed Fortitude by 5 or more
DC 20: 3d6 damage
DC 25: 4d6 damage
DC 30: 5d6 damage
Spend a Force Point for all adjacent to target take half once if over their Fortitude</t>
  </si>
  <si>
    <t>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</si>
  <si>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Deflecting Slash (reaction; you) • Lightsaber Form
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</si>
  <si>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</si>
  <si>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Farseeing (full; one creature you know or have met before) 
{Use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</si>
  <si>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{Use the Force} vs. Will, target can take only one standard action on their next turn
DC 20: can only take 1 move action
DC 25: can take only 1 swift action
DC 30: can take no actions on next turn
Spend a Force Point to give -2 penalty to all Defenses until your next turn</t>
  </si>
  <si>
    <t>Fear (swift; one living creature within 12 squares and line of sight) • Dark Side
DC 15: {Use the Force} vs. Will, target can take only one standard action on their next turn
DC 20: can only take 1 move action
DC 25: can take only 1 swift action
DC 30: can take no actions on next turn
Spend a Force Point to give -2 penalty to all Defenses until your next turn</t>
  </si>
  <si>
    <t>{Use the Force} vs. attack for half damage and move adjacent to attacker and make a single lightsaber attack without provoking
Spend a Force Point to treat attacker as flat-footed</t>
  </si>
  <si>
    <t>Fluid Riposte (reaction; you) • Lightsaber Form
{Use the Force} vs. attack for half damage and move adjacent to attacker and make a single lightsaber attack without provoking
Spend a Force Point to treat attacker as flat-footed</t>
  </si>
  <si>
    <t>DC 15: {Use the Force} vs. Reflex, 2d6 damage 
DC 20: {Use the Force} vs. Reflex 3d6 damage 
DC 25: {Use the Force} vs. Reflex 4d6 damage 
DC 30: {Use the Force} vs. Reflex 5d6 damage 
Spend a Force Point to add a bonus of 3 damage</t>
  </si>
  <si>
    <t>Force Blast (standard; one target within 12 squares and line of sight) 
DC 15: {Use the Force} vs. Reflex, 2d6 damage 
DC 20: {Use the Force} vs. Reflex 3d6 damage 
DC 25: {Use the Force} vs. Reflex 4d6 damage 
DC 30: {Use the Force} vs. Reflex 5d6 damage 
Spend a Force Point to add a bonus of 3 damage</t>
  </si>
  <si>
    <t>{Use the Force} vs. Reflex +10 to disarm, item drops to ground or flys to your hand
Spend Force Point to destroy object, dealing damage equal to the Use the Force check</t>
  </si>
  <si>
    <t>Force Disarm (standard; one target within 12 squares) 
{Use the Force} vs. Reflex +10 to disarm, item drops to ground or flys to your hand
Spend Force Point to destroy object, dealing damage equal to the Use the Force check</t>
  </si>
  <si>
    <t>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</si>
  <si>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Force Grip (standard; one target within 12 squares) • Telekinetic
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</si>
  <si>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{Use the Force} vs. Reflex, target takes 8d6 damage and moves -1 step down the condition track, half damage on a miss
Spend a Force Point to move target an additional step down the condition track</t>
  </si>
  <si>
    <t>Force Lightning (standard; one target within 6 squares) • Dark Side
{Use the Force} vs. Reflex, target takes 8d6 damage and moves -1 step down the condition track, half damage on a miss
Spend a Force Point to move target an additional step down the condition track</t>
  </si>
  <si>
    <t>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</si>
  <si>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Force Scream (standard; all targets within 12 squares and line of sight) • Dark Side
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</si>
  <si>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{Use the Force} vs. Will, deal 4d6 damage and targets are knocked prone; half damage on a miss
Spend a Force Point to deal +2d6 damage</t>
  </si>
  <si>
    <t>Force Slam (standard; all targets within a 6 square cone) • Telekinetic
{Use the Force} vs. Will, deal 4d6 damage and targets are knocked prone; half damage on a miss
Spend a Force Point to deal +2d6 damage</t>
  </si>
  <si>
    <t>{Use the Force} vs. Fortitude, target moves -1 step down the condition track and one additonal step for ever 5 points exceeding Fortitude
Spend a Force Point to move target an additional step down track</t>
  </si>
  <si>
    <t>Force Stun (standard; 1) 
{Use the Force} vs. Fortitude, target moves -1 step down the condition track and one additonal step for ever 5 points exceeding Fortitude
Spend a Force Point to move target an additional step down track</t>
  </si>
  <si>
    <t>{Use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</si>
  <si>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Thrust (standard; one object or character within 12 squares and line of sight) • Telekinetic
{Use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</si>
  <si>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</si>
  <si>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Force Whirlwind (standard; one creature or driod within 12 squares and line of sight) • Telekinetic
{Use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</si>
  <si>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{Use the Force} vs. ranged attack or Use the Force to negate ranged attack or move object
Spend a Force Point to intercept autofire, no damage if Use the Force beats the attack roll, otherwise half damage</t>
  </si>
  <si>
    <t>Intercept (reaction; one incoming ranged attack targeting you) • Telekinetic
{Use the Force} vs. ranged attack or Use the Force to negate ranged attack or move object
Spend a Force Point to intercept autofire, no damage if Use the Force beats the attack roll, otherwise half damage</t>
  </si>
  <si>
    <t>{Use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</si>
  <si>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Kinetic Combat (standard; you) • Telekinetic
{Use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</si>
  <si>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{Use the Force} vs. Reflex, deal 3d8 damage and move target -1 step down the condition track, half damage on a miss                                                                                  
Spend a Force Point to deal an additional +2d6 damage</t>
  </si>
  <si>
    <t>Lightning Burst (standard; all adjacent targets) • Dark Side
{Use the Force} vs. Reflex, deal 3d8 damage and move target -1 step down the condition track, half damage on a miss                                                                                  
Spend a Force Point to deal an additional +2d6 damage</t>
  </si>
  <si>
    <t>{Use the Force} vs. attack roll, take half damage and make a single attack against target after damage, deal half damage on a miss
Spend a Force Point to take no damage from the incoming attack</t>
  </si>
  <si>
    <t>Makashi Riposte (reaction; you; when targeted by a melee attack) • Lightsaber Form
{Use the Force} vs. attack roll, take half damage and make a single attack against target after damage, deal half damage on a miss
Spend a Force Point to take no damage from the incoming attack</t>
  </si>
  <si>
    <t>{Use the Force} vs. Fortitude, target moves -1 step down the condition track takes a -5 penalty to damage threshold
Spend Force Point to increase the penalty to damage threshold to -10</t>
  </si>
  <si>
    <t>Malacia (standard; 1) • Light Side
{Use the Force} vs. Fortitude, target moves -1 step down the condition track takes a -5 penalty to damage threshold
Spend Force Point to increase the penalty to damage threshold to -10</t>
  </si>
  <si>
    <t>DC 20: {Use the Force} vs. Will, deal 2d6 Force damage, target loses swift action on their next turn
DC 25: as DC 20 except move action
DC 30: as DC 20 except standard action
DC 35: as DC 20 except standard and swift action
Spend a Force Point to deal +2d6 damage</t>
  </si>
  <si>
    <t>Memory Walk (standard; one creature with an Intelligence of 3 or higher within 6 squares and line of sight) • Dark Side, Mind-Affecting
DC 20: {Use the Force} vs. Will, deal 2d6 Force damage, target loses swift action on their next turn
DC 25: as DC 20 except move action
DC 30: as DC 20 except standard action
DC 35: as DC 20 except standard and swift action
Spend a Force Point to deal +2d6 damage</t>
  </si>
  <si>
    <t>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</si>
  <si>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Mind Shard (standard; one creature within 12 squares and line of sight) • Mind-Affecting
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</si>
  <si>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</si>
  <si>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</si>
  <si>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{Use the Force} vs. Fortitude, target moves -1 step down the condition track, if they are at the bottom of the condition track you can choose to kill them or put them in a Force trance</t>
  </si>
  <si>
    <t>Morichro (standard; one living creature you have grabbed or grappled) 
After making a grab or grapple, {Use the Force} vs. Fortitude, target moves -1 step down the condition track, if they are at the bottom of the condition track you can choose to kill them or put them in a Force trance</t>
  </si>
  <si>
    <t>{Use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</si>
  <si>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</si>
  <si>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{Use the Force} vs. damage to negate, failure take damage as normal, must be aware of attack
Spend a Force Point to regain hit points equal to the damage negated</t>
  </si>
  <si>
    <t>Negate Energy (reaction; one attack that deals energy damage) 
{Use the Force} vs. damage to negate, failure take damage as normal, must be aware of attack
Spend a Force Point to regain hit points equal to the damage negated</t>
  </si>
  <si>
    <t>{Use the Force} vs. Will to reduce attack by -5, if attack misses you can make them reroll against an adjacent creature, also at -5 to attack        
Spend Force Point to apply -5 to all attacks they make until the start of its next turnFALSE</t>
  </si>
  <si>
    <t>Obscure (reaction; one target within 12 squares and line of sight) • Mind-Affecting
{Use the Force} vs. Will to reduce attack by -5, if attack misses you can make them reroll against an adjacent creature, also at -5 to attack        
Spend Force Point to apply -5 to all attacks they make until the start of its next turnFALSE</t>
  </si>
  <si>
    <t>{Use the Force} vs. Fortitude, target's speed reduced to 0 until end of your next turn, can escape as a standard grapple vs. Use the Force check
Must have adjacent plants nearby
Spend a Force Point to impose -10 on grapple checks to escape</t>
  </si>
  <si>
    <t>Plant Surge (standard; one creature within 12 squares and line of sight) 
{Use the Force}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</si>
  <si>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</si>
  <si>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Pushing Slash (standard; one enemy within reach) • Lightsaber Form, Telekinetic
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</si>
  <si>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{Use the Force} vs. check of Force power to negate, beat check of Force power by 5 or more and redirect against creator; if the creator in turn rebukes, both of you suffer the effects of the power
Spend a Force Point for no effect on 2nd rebuke</t>
  </si>
  <si>
    <t>Rebuke (reaction; one Force power directed at you) 
{Use the Force} vs. check of Force power to negate, beat check of Force power by 5 or more and redirect against creator; if the creator in turn rebukes, both of you suffer the effects of the power
Spend a Force Point for no effect on 2nd rebuke</t>
  </si>
  <si>
    <t>{Use the Force} vs. Reflex, target takes 3d6 damage, natural 20 is considered a critical and doubles damage, if target is reduced to 0 hit points, you can rip target in half
Spend a Force Point to deal +2d6 damage</t>
  </si>
  <si>
    <t>Rend (standard; one target within 6 squares and line of sight) • Dark Side
{Use the Force} vs. Reflex, target takes 3d6 damage, natural 20 is considered a critical and doubles damage, if target is reduced to 0 hit points, you can rip target in half
Spend a Force Point to deal +2d6 damage</t>
  </si>
  <si>
    <t>{Use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</si>
  <si>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Repulse (standard; all adjacent targets) • Telekinetic
{Use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</si>
  <si>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</si>
  <si>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Sever Force (standard; one dark side Force user within 12 squares and line of sight) • Light Side
{Use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</si>
  <si>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{Use the Force} vs. Fortitude; reduce speed 1 square and -10 penalty to Acrobatics, Climb, Endurance, Initiative, Jump, Stealth, Swim
DC 20: speed -2 squares
DC 25: speed -3 squares
DC 30: speed -4 squares
Spend Force Point for -5 Fort against this power</t>
  </si>
  <si>
    <t>Slow (standard; 1) • Telekinetic
DC 15: {Use the Force} vs. Fortitude; reduce speed 1 square and -10 penalty to Acrobatics, Climb, Endurance, Initiative, Jump, Stealth, Swim
DC 20: speed -2 squares
DC 25: speed -3 squares
DC 30: speed -4 squares
Spend Force Point for -5 Fort against this power</t>
  </si>
  <si>
    <t>{Use the Force} vs. Fortitude; 2d6 Force damage and target is pushed one square away from you                                                               
Spend Force Point to affect all enemies adjacent to you, move does not provoke attack of opportunity</t>
  </si>
  <si>
    <t>Stagger (swift; 1) • Telekinetic
{Use the Force} vs. Fortitude; 2d6 Force damage and target is pushed one square away from you                                                               
Spend Force Point to affect all enemies adjacent to you, move does not provoke attack of opportunity</t>
  </si>
  <si>
    <t>{Use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</si>
  <si>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Technometry (standard; one droid or electronic device touched) 
{Use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</si>
  <si>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{Use the Force} vs. Will; deal 2d6 Force damage and target loses swift action next turn
Spend Force Point to deal +2d6 damage</t>
  </si>
  <si>
    <t>Thought Bomb (standard; all enemies within 2 squares) • Mind-Affecting
{Use the Force} vs. Will; deal 2d6 Force damage and target loses swift action next turn
Spend Force Point to deal +2d6 damage</t>
  </si>
  <si>
    <t xml:space="preserve">{Use the Force} vs. attack roll for half damage; if Use the Force beats assailant's Will,  assailant is flat-footed 
Spend a Force Point to take no damage </t>
  </si>
  <si>
    <t xml:space="preserve">Unbalancing Block (reaction; you) • Lightsaber Form
{Use the Force} vs. attack roll for half damage; if Use the Force beats assailant's Will,  assailant is flat-footed 
Spend a Force Point to take no damage </t>
  </si>
  <si>
    <t>{Use the Force} vs. Fortitude; 4d6 damage; if target moves down condition track, persistent condition DC 20 to remove; spend a Force Point for +2d6 damage</t>
  </si>
  <si>
    <t>Wound (standard; one living creature within 6 squares) • Dark Side
{Use the Force} vs. Fortitude; 4d6 damage; if target moves down condition track, persistent condition DC 20 to remove; spend a Force Point for +2d6 damage</t>
  </si>
  <si>
    <t>Shanlar Vivani</t>
  </si>
  <si>
    <t>Basic, Catharese</t>
  </si>
  <si>
    <t>Lightsaber, crossguard</t>
  </si>
  <si>
    <t>reactive claw</t>
  </si>
  <si>
    <t>1d10</t>
  </si>
  <si>
    <t>Force Point Recovery</t>
  </si>
  <si>
    <t>Reactive Claw, Cathar Instincts, Climb is a class skill, Stealth is a class skill</t>
  </si>
  <si>
    <t>Weapon Specialization x1</t>
  </si>
  <si>
    <t>Armor Mastery</t>
  </si>
  <si>
    <t xml:space="preserve">Armor Proficiency (light), Armor Proficiency (medium), Deft Charge, Follow Through, Force Sensitivity, Martial Arts I, Martial Arts II, Weapon Focus (lightsabers), Weapon Proficiency (lightsabers), Weapon Proficiency (simple), Fleche </t>
  </si>
  <si>
    <t xml:space="preserve">Fleche </t>
  </si>
  <si>
    <t>Yulaaz Orca</t>
  </si>
  <si>
    <t>Selkath, Rakatan, Ryl, Zabrak</t>
  </si>
  <si>
    <t>lightsaber (green)</t>
  </si>
  <si>
    <t>Force Slam, Force Whirlwind, Intercept, Move Object (2)</t>
  </si>
  <si>
    <t>Move Object (2)</t>
  </si>
  <si>
    <t>Breathe Underwater, Expert Swimmer, Able Healer</t>
  </si>
  <si>
    <t>Disciplined Strike, Telekinetic Savant, Noble Fencing Style, Waveform</t>
  </si>
  <si>
    <t>Telekinetic Prodigy x1</t>
  </si>
  <si>
    <t>Skill Focus (Use the Force)</t>
  </si>
  <si>
    <t>Skill Training (Use the Force)</t>
  </si>
  <si>
    <t>lightsaber (green), Jedi robes</t>
  </si>
  <si>
    <t>Basic, Sullustese</t>
  </si>
  <si>
    <t>Kinetic Lightsaber</t>
  </si>
  <si>
    <t>Move Object (3)</t>
  </si>
  <si>
    <t>Force Sensitivity, Force Training, Improved Defenses, Skill Focus (Use the Force), Strong in the Force, Weapon Focus (lightsabers), Weapon Proficiency (lightsabers), Weapon Proficiency (simple)</t>
  </si>
  <si>
    <t>lightsaber, Jedi robes</t>
  </si>
  <si>
    <t>HanK</t>
  </si>
  <si>
    <t>Basic, Binary, Zabrak</t>
  </si>
  <si>
    <t>Bianca</t>
  </si>
  <si>
    <t>Autofire</t>
  </si>
  <si>
    <t>Autofire and Point Blank Shot</t>
  </si>
  <si>
    <t>Autofire - braced</t>
  </si>
  <si>
    <t>Autofire - braced and Point Blank Shot</t>
  </si>
  <si>
    <t>Rapid Shot and Point Blank Shot</t>
  </si>
  <si>
    <t>Unarmed</t>
  </si>
  <si>
    <t>Point Blank Shot, Precise Shot, Rapid Shot</t>
  </si>
  <si>
    <t>─</t>
  </si>
  <si>
    <t>Droid Traits, Czerka Corporation Droid</t>
  </si>
  <si>
    <t>Devastating Attack x1</t>
  </si>
  <si>
    <t>Devastating Attack (rifles)</t>
  </si>
  <si>
    <t>Weapon Specialization (rifles)</t>
  </si>
  <si>
    <t>Weapon Focus (rifles)</t>
  </si>
  <si>
    <t>bianca, 10 power packs</t>
  </si>
  <si>
    <t>Basic, Zabrak, Shyriiwook</t>
  </si>
  <si>
    <t>Vibrowhip</t>
  </si>
  <si>
    <t>1d6</t>
  </si>
  <si>
    <t>Blaster pistol, heavy</t>
  </si>
  <si>
    <t>Dual Weapon Mastery I, Point Blank Shot, Precise Shot</t>
  </si>
  <si>
    <t>Heightened Awareness, Superior Defenses</t>
  </si>
  <si>
    <t xml:space="preserve">Dual Weapon Mastery I, Point Blank Shot, Precise Shot, Shake it Off, Vehicular Combat, Weapon Focus (pistols), Weapon Proficiency (advanced melee), Weapon Proficiency (pistols), Weapon Proficiency (rifles), Weapon Proficiency (simple), Combat Trickery </t>
  </si>
  <si>
    <t>Weapon Focus (pistols)</t>
  </si>
  <si>
    <t xml:space="preserve">Combat Trickery </t>
  </si>
  <si>
    <t>vibrowhip, heavy blaster pistol</t>
  </si>
  <si>
    <t>Shyriiwook, Basic (understand only), Ryl, Zabrak</t>
  </si>
  <si>
    <t>Bowcaster</t>
  </si>
  <si>
    <t>Skirmisher and Point Blank Shot</t>
  </si>
  <si>
    <t>Skirmisher, Rapid Shot, PBS, Cun Atk</t>
  </si>
  <si>
    <t>Sword, dire</t>
  </si>
  <si>
    <t>Skirmisher and Cunning Attack</t>
  </si>
  <si>
    <t>Exotic Weapon Proficiency (Bowcaster)</t>
  </si>
  <si>
    <t>Weapon Focus (Bowcaster)</t>
  </si>
  <si>
    <t>bowcaster, dire sword, bandolier, datapad, medpac, 5 bowcaster quivers, electrobinoculars</t>
  </si>
  <si>
    <t>Basic, Kel Dor, Ryl</t>
  </si>
  <si>
    <t>Convection (2), Farseeing (3), Mind Shard, Negate Energy, Prescience (2), Surge</t>
  </si>
  <si>
    <t>Convection (2)</t>
  </si>
  <si>
    <t>Farseeing (3)</t>
  </si>
  <si>
    <t>Prescience (2)</t>
  </si>
  <si>
    <t>Improved Convection</t>
  </si>
  <si>
    <t>Keen Force Sense, Low-Light Vision, Special Equipment</t>
  </si>
  <si>
    <t>Renew Vision, Elusive Target, Cortosis Gauntlet Block, Damage Reduction 10, Precognitive Meditation, Prepared for Danger</t>
  </si>
  <si>
    <t>Echani Training, Force Sensitivity, Force Training, Martial Arts I, Martial Arts II, Martial Arts III, Skill Focus (Use the Force), Weapon Focus (simple), Weapon Proficiency (lightsabers), Weapon Proficiency (simple)</t>
  </si>
  <si>
    <t>Weapon Focus (simple)</t>
  </si>
  <si>
    <t>Jedi robes, antiox breath mask, Kel Dor antiox filters (year's supply), cortosis gauntlet</t>
  </si>
  <si>
    <t>Basic, Zabrak</t>
  </si>
  <si>
    <t>Personal Modifications</t>
  </si>
  <si>
    <t>Dual weapon strike (full action)</t>
  </si>
  <si>
    <t>Dual (full) &amp; Pers Mods</t>
  </si>
  <si>
    <t>2H Lightsaber</t>
  </si>
  <si>
    <t>Mounted Lightsaber</t>
  </si>
  <si>
    <t>Dual Weapon Mastery I, Dual Weapon Mastery II, Follow Through, Point Blank Shot</t>
  </si>
  <si>
    <t>Battle Strike, Surge</t>
  </si>
  <si>
    <t>Devastating Attack (lightsabers)</t>
  </si>
  <si>
    <t>Dual Weapon Mastery I, Dual Weapon Mastery II, Follow Through, Force Sensitivity, Force Training, Point Blank Shot, Quick Draw, Tech Specialist, Weapon Finesse, Weapon Focus (lightsabers), Weapon Proficiency (lightsabers), Weapon Proficiency (simple)</t>
  </si>
  <si>
    <t>Twi'lek Enforcer - CL2</t>
  </si>
  <si>
    <t>Medium Twi'lek nonheroic 4/soldier 1</t>
  </si>
  <si>
    <t>Basic, Ryl, Lekku</t>
  </si>
  <si>
    <t>Vibrosword</t>
  </si>
  <si>
    <t>Weapon Specialization (advanced melee)</t>
  </si>
  <si>
    <t>Armor Proficiency (light), Armor Proficiency (medium), Rapid Strike, Weapon Focus (advanced melee), Weapon Proficiency (advanced melee), Weapon Proficiency (simple)</t>
  </si>
  <si>
    <t>Weapon Focus (advanced melee)</t>
  </si>
  <si>
    <t>vibrosword, battle armor</t>
  </si>
  <si>
    <t>Twi'lek Smuggler - CL2</t>
  </si>
  <si>
    <t>Medium Twi'lek nonheroic 4/scoundrel 1</t>
  </si>
  <si>
    <t>Basic, Ryl, Lekku, Durese</t>
  </si>
  <si>
    <t>Blaster pistol</t>
  </si>
  <si>
    <t>Point Blank Shot, Precise Shot</t>
  </si>
  <si>
    <t>Armor Proficiency (light), Point Blank Shot, Precise Shot, Weapon Focus (pistols), Weapon Proficiency (pistols), Weapon Proficiency (simple)</t>
  </si>
  <si>
    <t>blaster pistol, combat jumpsuit</t>
  </si>
  <si>
    <t>NPCs</t>
  </si>
  <si>
    <t>Darth Bast - CL10</t>
  </si>
  <si>
    <t>Medium Twi'lek nonheroic 2/Jedi 7/Sith Apprentice 3</t>
  </si>
  <si>
    <t>Basic, Ryl, Lekku, Sith</t>
  </si>
  <si>
    <t>1d8</t>
  </si>
  <si>
    <t>Dark Transfer (2), Fear (2), Force Lightning (2), Force Scream, Hatred, Rend</t>
  </si>
  <si>
    <t>Dark Transfer (2)</t>
  </si>
  <si>
    <t>Fear (2)</t>
  </si>
  <si>
    <t>Force Lightning (2)</t>
  </si>
  <si>
    <t>Dominate Mind</t>
  </si>
  <si>
    <t>Dark Side Savant, Power of the Dark Side, Dark Presence, Swift Power, Sith Alchemy, Cause Mutation</t>
  </si>
  <si>
    <t>Sith Alchemy</t>
  </si>
  <si>
    <t>Dreadful Countenance, Fight Through Pain, Force Sensitivity, Force Training, Martial Arts I, Martial Arts II, Skill Focus (Use the Force)</t>
  </si>
  <si>
    <t>Ana Del'Hania - CL12</t>
  </si>
  <si>
    <t>Medium Twi'lek nonheroic 2/noble 1/soldier 4/gunslinger 4/crime lord 3</t>
  </si>
  <si>
    <t>Basic, Ryl, Lekku, Gammorean, Sith</t>
  </si>
  <si>
    <t>Blaster pistol, hold-out</t>
  </si>
  <si>
    <t>Accelerated Strike, Dual Weapon Mastery I, Dual Weapon Mastery II, Point Blank Shot, Precise Shot, Rapid Shot</t>
  </si>
  <si>
    <t>Connections, Befuddle, Armored Defense, Bodyguard I, Trigger Work, Twin Shot, Weapon Specialization (pistols)</t>
  </si>
  <si>
    <t>Attract Minion x2</t>
  </si>
  <si>
    <t>Weapon Specialization (pistols)</t>
  </si>
  <si>
    <t>Accelerated Strike, Armor Proficiency (light), Dual Weapon Mastery I, Dual Weapon Mastery II, Point Blank Shot, Precise Shot, Quick Draw, Rapid Shot, Weapon Proficiency (pistols)</t>
  </si>
  <si>
    <t>hold-out blaster, hold-out blaster, shadowsuit (Superior Tech: Superior Protective Armor)</t>
  </si>
  <si>
    <t>-- PCs --</t>
  </si>
  <si>
    <t>-- 'NPC's --</t>
  </si>
  <si>
    <t>-- Bosses --</t>
  </si>
  <si>
    <t>Good Guys</t>
  </si>
  <si>
    <t>BBEGs</t>
  </si>
  <si>
    <t>Wampa - CL4</t>
  </si>
  <si>
    <t>Large Arctic beast 5</t>
  </si>
  <si>
    <t>Nautolan padawan - CL3</t>
  </si>
  <si>
    <t>Medium Nautolan nonheroic 1/Jedi 3</t>
  </si>
  <si>
    <t>Medium Ithorian nonheroic 1/Jedi 7/jedi 7</t>
  </si>
  <si>
    <t>Basic, Nautila</t>
  </si>
  <si>
    <t>Basic, Ithorese, Nautila</t>
  </si>
  <si>
    <t>Chodo Habat - CL7</t>
  </si>
  <si>
    <t>main-hand lightsaber (green)</t>
  </si>
  <si>
    <t>Off-hand lightsaber (yellow)</t>
  </si>
  <si>
    <t>-- Beasts --</t>
  </si>
  <si>
    <t>Kath Hound - CL3</t>
  </si>
  <si>
    <t>Small beast 4</t>
  </si>
  <si>
    <t>melee</t>
  </si>
  <si>
    <t>Tuk'ata - CL4</t>
  </si>
  <si>
    <t>medium beast CL4</t>
  </si>
  <si>
    <t>Hssiss - CL5</t>
  </si>
  <si>
    <t>large aquatic beast 5</t>
  </si>
  <si>
    <t>low-light vision</t>
  </si>
  <si>
    <t>bite</t>
  </si>
  <si>
    <t>claws (2)</t>
  </si>
  <si>
    <t>Running attack</t>
  </si>
  <si>
    <t>Pack tactics - any tuk'ata adjacent to enemy provides flanking bonus to allies
Cunning beast - any melee dmg allows move 2 sq [reaction] w/o provoking AoO</t>
  </si>
  <si>
    <t>Running attack, Improved defenses</t>
  </si>
  <si>
    <t>bite [improved grab]</t>
  </si>
  <si>
    <t>power attack 3</t>
  </si>
  <si>
    <t>power attack 2</t>
  </si>
  <si>
    <t>power attack 1</t>
  </si>
  <si>
    <t>Pin, Power attack</t>
  </si>
  <si>
    <t>Drag away - move up to 8 [free] on successful Pin, doesn't provoke AoO
Improved grab - successful bite is an automatic grab</t>
  </si>
  <si>
    <t>-- Droids --</t>
  </si>
  <si>
    <t>BD-1 Blaster Droid - CL1</t>
  </si>
  <si>
    <t>Medium Droid (4th degree) nonheroic 3</t>
  </si>
  <si>
    <t>Basic, Binary</t>
  </si>
  <si>
    <t>droid traits</t>
  </si>
  <si>
    <t>MD-1 Melee Droid - CL1</t>
  </si>
  <si>
    <t>Sith Assault Droid - CL6</t>
  </si>
  <si>
    <t>Medium Droid (4th degree) nonheroic 12</t>
  </si>
  <si>
    <t>droid immunities; SR 10</t>
  </si>
  <si>
    <t>unarmed</t>
  </si>
  <si>
    <t>1d3</t>
  </si>
  <si>
    <t>blaster carbine</t>
  </si>
  <si>
    <t>ranged</t>
  </si>
  <si>
    <t xml:space="preserve">SYSTEMS - walking locomotion, remote processor, 2 hand appendages, internal comlink, vocabulator    </t>
  </si>
  <si>
    <t>Toughness, Armor Proficiency (light), Weapon Proficiency (simple, pistols, advanced weapons)</t>
  </si>
  <si>
    <t>blaster rifles (2), flamethrower, duranium plating, shield generator (SR10)</t>
  </si>
  <si>
    <t>Blaster pistol, force pike</t>
  </si>
  <si>
    <t>Armor Proficiency (light), Dual Weapon Mastery I, Dual Weapon Mastery II, Exotic Weapon Proficiency (flamethrower), Weapon focus (rifles), Weapon Proficiency (simple weapons, rifles)</t>
  </si>
  <si>
    <t xml:space="preserve">SYSTEMS - walking locomotion, remote processor, 2 hand appendages, internal comlink, vocabulator, plasteel shell (+2 armor)  </t>
  </si>
  <si>
    <t>SYSTEMS - walking locomotion, basic processor, 2 claw appendages, 3 tool mounts</t>
  </si>
  <si>
    <t>autofire (blaster rifle), dual weapon full attack</t>
  </si>
  <si>
    <t>flamethrower</t>
  </si>
  <si>
    <t>off-hand blaster rifle</t>
  </si>
  <si>
    <t>dual weapons [full]</t>
  </si>
  <si>
    <t>main-hand blaster rifle</t>
  </si>
  <si>
    <t>autofire [2x2 area]</t>
  </si>
  <si>
    <t>[6 sq cone, area]</t>
  </si>
  <si>
    <t>Darth Sion</t>
  </si>
  <si>
    <t>Darth Gaea</t>
  </si>
  <si>
    <t>-- Sith --</t>
  </si>
  <si>
    <t>Sith Trooper - CL1</t>
  </si>
  <si>
    <t>Sith Heavy Trooper - CL3</t>
  </si>
  <si>
    <t>Sith Elite Trooper - CL6</t>
  </si>
  <si>
    <t>Sith Officer - CL10</t>
  </si>
  <si>
    <t>Medium Human nonheroic 4</t>
  </si>
  <si>
    <t>Medium Human nonheroic 5/soldier 2</t>
  </si>
  <si>
    <t>Medium Human nonheroic 5/soldier 4/elite trooper 1</t>
  </si>
  <si>
    <t>Medium Human nonheroic 2/noble 3/soldier 4/officer 3</t>
  </si>
  <si>
    <t>Basic</t>
  </si>
  <si>
    <t>Basic, Sith</t>
  </si>
  <si>
    <t>Sith Acolyte - CL4</t>
  </si>
  <si>
    <t>Sith Student - CL4</t>
  </si>
  <si>
    <t>Sith Assassin - CL6</t>
  </si>
  <si>
    <t>Sith Mage - CL8</t>
  </si>
  <si>
    <t>Sith Bladeborn - CL10</t>
  </si>
  <si>
    <t>Sith Shadow Hand - CL12</t>
  </si>
  <si>
    <t>Sith Maurader - CL15</t>
  </si>
  <si>
    <t>Sith Lord Assassin - CL15</t>
  </si>
  <si>
    <t>Sith Dark Lord - CL16</t>
  </si>
  <si>
    <t>Medium Human nonheroic 3/Jedi 3</t>
  </si>
  <si>
    <t>Medium Human nonheroic 2/soldier 1/Jedi 3</t>
  </si>
  <si>
    <t>Medium Human nonheroic 2/scoundrel 3/Jedi 3</t>
  </si>
  <si>
    <t>Medium Human nonheroic 3/Jedi 5/Sith Apprentice 2</t>
  </si>
  <si>
    <t>Medium Human nonheroic 3/Jedi 5/melee duelist 4</t>
  </si>
  <si>
    <t>Medium Human nonheroic 3/Jedi 5/Sith Apprentice 4/Sith Lord 2</t>
  </si>
  <si>
    <t>Medium Human nonheroic 3/soldier 3/Jedi 3/melee duelist 5/Sith Apprentice 1/Sith Lord 2</t>
  </si>
  <si>
    <t>-- Mandalorians --</t>
  </si>
  <si>
    <t>Mandalorian Neo Crusader Soldier - CL2</t>
  </si>
  <si>
    <t>Mandalorian Neo Crusader Scout - CL2</t>
  </si>
  <si>
    <t>Mandalorian Neo Crusader Brawler - CL3</t>
  </si>
  <si>
    <t>Mandalorian Neo Crusader Rally Master - CL5</t>
  </si>
  <si>
    <t>Mandalorian Neo Crusader Marshal - CL11</t>
  </si>
  <si>
    <t>Medium Human soldier 1/nonheroic 3</t>
  </si>
  <si>
    <t>Medium Human scout 1/nonheroic 5</t>
  </si>
  <si>
    <t>Medium Human soldier 2/nonheroic 4</t>
  </si>
  <si>
    <t>Medium Human soldier 2/noble 3/nonheroic 2</t>
  </si>
  <si>
    <t>Medium Human soldier 4/noble 3/nonheroic 3/officer 3</t>
  </si>
  <si>
    <t>Basic, Mando'a</t>
  </si>
  <si>
    <t>-- Species --</t>
  </si>
  <si>
    <t>Trandoshan slaver thug - CL3</t>
  </si>
  <si>
    <t>Granzz'osk(slaver leader) - CL6</t>
  </si>
  <si>
    <t>Trandoshan Nonheroic 4 / Soldier 1 / Scoundrel 1</t>
  </si>
  <si>
    <t>Medium  Nonheroic 4 / Soldier 2 / Scoundrel 3</t>
  </si>
  <si>
    <t>Basic, Dosh</t>
  </si>
  <si>
    <t>Gamorrean bodyguard - CL2</t>
  </si>
  <si>
    <t>Gamorrean thug - CL5</t>
  </si>
  <si>
    <t>Medium Gamorrean nonheroic 7</t>
  </si>
  <si>
    <t>Medium Gamorrean nonheroic 3/soldier 4</t>
  </si>
  <si>
    <t>Basic (Understand), Gammorean</t>
  </si>
  <si>
    <t>Chum</t>
  </si>
  <si>
    <t>Destiny Pts</t>
  </si>
  <si>
    <t>Force Pts</t>
  </si>
  <si>
    <t>Acrobatic Strike and Rapid Strike</t>
  </si>
  <si>
    <t>Acrobatic Strike, Rapid Strike, Pack Hunter</t>
  </si>
  <si>
    <t>Acrobatic Strike, Melee Defense, Rapid Strike</t>
  </si>
  <si>
    <t>Acrobatic Strike, Force Sensitivity, Melee Defense, Rapid Strike, Weapon Finesse, Weapon Focus (lightsabers), Weapon Proficiency (lightsabers), Weapon Proficiency (pistols), Weapon Proficiency (rifles), Weapon Proficiency (simple)</t>
  </si>
  <si>
    <t>Master of the Great Hunt, Block, Weapon Specialization (lightsabers), Damage Reduction 10, Weapon Specialization (lightsabers)</t>
  </si>
  <si>
    <t>Block (+2), Deflect (-2)</t>
  </si>
  <si>
    <t>crossguard lightsaber (self-built), reactive claw, Jedi Knight Armor, ancient Jedi robes, comlink, earbud, credit chip, datapad, utility belt</t>
  </si>
  <si>
    <t>medium beast 8</t>
  </si>
  <si>
    <t>Katarn - CL8</t>
  </si>
  <si>
    <t>DR 5</t>
  </si>
  <si>
    <t>2 claws</t>
  </si>
  <si>
    <t>Power attack - 5</t>
  </si>
  <si>
    <t>Power attack - 4</t>
  </si>
  <si>
    <t>Power attack - 3</t>
  </si>
  <si>
    <t>Power attack - 2</t>
  </si>
  <si>
    <t>2d4</t>
  </si>
  <si>
    <t>Maternal rage, power attack</t>
  </si>
  <si>
    <t>maternal rage, power attack</t>
  </si>
  <si>
    <t>maternal rage</t>
  </si>
  <si>
    <t>power attack</t>
  </si>
  <si>
    <t>huge suterranian beast 15</t>
  </si>
  <si>
    <t>2 claws [reach 2]</t>
  </si>
  <si>
    <t>Power Attack - 11</t>
  </si>
  <si>
    <t>Power Attack - 8</t>
  </si>
  <si>
    <t>Power Attack - 5</t>
  </si>
  <si>
    <t>Power Attack - 3</t>
  </si>
  <si>
    <t>Powerful charge</t>
  </si>
  <si>
    <t>Power Attack - 11 w Powerful Charge</t>
  </si>
  <si>
    <t>Cleave, Crush, Pin, Power Attack, Powerful Charge</t>
  </si>
  <si>
    <t>3x3 space, reach 2 squares</t>
  </si>
  <si>
    <t>immune to mind-affecting Force Powers, +5 Def vs Force Powers</t>
  </si>
  <si>
    <t>darkvision, fast healing (+5 hp/rnd), Force resistance (+5 to DEF vs Force Powers)</t>
  </si>
  <si>
    <t>Cleave, Crush, Pin, Power Attack, Powerful Charge, Skill Training (Init)</t>
  </si>
  <si>
    <t>Skill Training (Init)</t>
  </si>
  <si>
    <t>low-light vision, maternal rage</t>
  </si>
  <si>
    <t>Wookiee Scout - CL5</t>
  </si>
  <si>
    <t>Medium Wookiee scout 3/nonheroic 6</t>
  </si>
  <si>
    <t>Shyriiwook, Basic (understand only), Ryl</t>
  </si>
  <si>
    <t>Ryyk Blade</t>
  </si>
  <si>
    <t>2d10</t>
  </si>
  <si>
    <t>Dreadful Rage and Rapid Strike</t>
  </si>
  <si>
    <t>Dreadful Rage, Rapid Shot</t>
  </si>
  <si>
    <t>Long Stride, Surefooted</t>
  </si>
  <si>
    <t>Dreadful Rage, Exotic Weapon Proficiency (Ryyk blade), Improved Defenses, Rapid Shot, Shake it Off, Weapon Focus (Ryyk blade), Weapon Proficiency (advanced melee), Weapon Proficiency (pistols), Weapon Proficiency (rifles), Weapon Proficiency (simple)</t>
  </si>
  <si>
    <t>Exotic Weapon Proficiency (Ryyk blade)</t>
  </si>
  <si>
    <t>Weapon Focus (Ryyk blade)</t>
  </si>
  <si>
    <t>ryyk blade</t>
  </si>
  <si>
    <t>Skirmisher and Rapid Shot and Point Blank Shot</t>
  </si>
  <si>
    <t>Skirmisher, PBS, Cunning Attack</t>
  </si>
  <si>
    <t>Disciplined Strike, Telekinetic Savant, Telekinetic Stability</t>
  </si>
  <si>
    <t>lightsaber (self-built), mounted lightsaber, Jedi robes, 2 cybernetic prostheses, utility belt, tool kit, 2 computer spikes, 2 medpacs, 2 power packs, datapad, droid diagnostic</t>
  </si>
  <si>
    <t>horns</t>
  </si>
  <si>
    <t>Skirmisher, Improved Skirmisher, Sudden Strike, Evasion</t>
  </si>
  <si>
    <t>Terentatek - CL14</t>
  </si>
  <si>
    <t>Medium Togruta scout 1/Jedi 7</t>
  </si>
  <si>
    <t>Weapon Specialization (lightsabers), Damage Reduction 10, Force Harmony, Telekinetic Stability, Evasion, Weapon Specialization (lightsabers)</t>
  </si>
  <si>
    <t>Medium Wookiee Jedi 7/Jedi Knight 1</t>
  </si>
  <si>
    <t xml:space="preserve">Armor Proficiency (light), Charging Fire, Linguist, Point Blank Shot, Precise Shot, Quick Draw, Rapid Shot, Skill Focus (Deception), Weapon Proficiency (pistols), Weapon Proficiency (simple), Fleche </t>
  </si>
  <si>
    <t>Medium Selkath noble 1/Jedi 6/Jedi Knight 2</t>
  </si>
  <si>
    <t>Improved Force Slam</t>
  </si>
  <si>
    <t>Fight Through Pain, Force of Personality, Force Sensitivity, Force Training, Linguist, Skill Focus (Use the Force), Skill Training (Use the Force), Weapon Finesse, Weapon Proficiency (pistols), Weapon Proficiency (simple)</t>
  </si>
  <si>
    <t>blaster rifle</t>
  </si>
  <si>
    <t>autofire [area]</t>
  </si>
  <si>
    <t>autofire</t>
  </si>
  <si>
    <t>bonus trained skill, bonus feat</t>
  </si>
  <si>
    <t>Armor Proficiency (light), Weapon Focus (rifles), Weapon Proficiency (rifles)</t>
  </si>
  <si>
    <t>Armor Proficiency (light), Armor Proficiency (medium), Follow Through, Point Blank Shot, Weapon Focus (rifles), Weapon Proficiency (rifles)</t>
  </si>
  <si>
    <t>Armor Proficiency (light), Armor Proficiency (medium), Follow Through, Martial Arts I, Rapid Shot, Weapon Focus (rifles), Weapon Proficiency (advanced melee), Weapon Proficiency (rifles)</t>
  </si>
  <si>
    <t>Armor Proficiency (light), Bad Feeling, Careful Shot, Deadeye, Point Blank Shot, Power Blast, Precise Shot, Weapon Finesse, Weapon Focus (pistols), Weapon Proficiency (pistols), Weapon Proficiency (simple)</t>
  </si>
  <si>
    <t>blaster rifle, Sith sword, Sith trooper armor (Internal Comlink, short-range, Helmet Package)</t>
  </si>
  <si>
    <t>heavy blaster rifle, Sith sword, Sith battle suit</t>
  </si>
  <si>
    <t>heavy blaster rifle, vibrosword, Sith battle suit</t>
  </si>
  <si>
    <t>heavy blaster pistol, Sith sword</t>
  </si>
  <si>
    <t>heavy blaster rifle</t>
  </si>
  <si>
    <t>Point blank shot</t>
  </si>
  <si>
    <t>autofire and point blank</t>
  </si>
  <si>
    <t>sith sword</t>
  </si>
  <si>
    <t>charge</t>
  </si>
  <si>
    <t>Follow through, point blank shot</t>
  </si>
  <si>
    <t>indomidable</t>
  </si>
  <si>
    <t>Follow Through, Rapid Shot</t>
  </si>
  <si>
    <t>Careful Shot, Deadeye, Point Blank Shot, Power Blast, Precise Shot</t>
  </si>
  <si>
    <t>blaster pistol</t>
  </si>
  <si>
    <t>autofire [area] and controlled burst</t>
  </si>
  <si>
    <t>burst fire [single] and controlled burst</t>
  </si>
  <si>
    <t>vibrosword</t>
  </si>
  <si>
    <t>Careful shot &amp; deadeye [aim]</t>
  </si>
  <si>
    <t>[aim] @ point blank range</t>
  </si>
  <si>
    <t>Cunning Attack, Sneak Attack 1d6</t>
  </si>
  <si>
    <t>Rapid Strike, Wicked Strike</t>
  </si>
  <si>
    <t>Acrobatic Strike, Dual Weapon Flourish I, Dual Weapon Mastery I, Dual Weapon Mastery II, Rapid Strike</t>
  </si>
  <si>
    <t>Accelerated Strike, Double Attack (lightsabers)</t>
  </si>
  <si>
    <t>Dual Weapon Flourish I, Dual Weapon Flourish II, Dual Weapon Mastery I, Dual Weapon Mastery II, Dual Weapon Mastery III, Rapid Strike, Withdrawal Strike (lightsabers)</t>
  </si>
  <si>
    <t>Block, Riposte</t>
  </si>
  <si>
    <t>Fear, Force Lightning, Hatred, Rend</t>
  </si>
  <si>
    <t>Battle Strike, Dark Rage</t>
  </si>
  <si>
    <t>Cloak, Dark Rage, Resist Force</t>
  </si>
  <si>
    <t>Corruption, Fear, Force Lightning (2), Hatred, Negate Energy, Rebuke, Rend, Wound</t>
  </si>
  <si>
    <t>Battle Strike, Dark Rage, Force Lightning, Hatred, Negate Energy (2), Rebuke (2)</t>
  </si>
  <si>
    <t>Negate Energy (2)</t>
  </si>
  <si>
    <t>Rebuke (2)</t>
  </si>
  <si>
    <t>Devastating Power</t>
  </si>
  <si>
    <t>Improved Dark Rage, Improved Force Lightning</t>
  </si>
  <si>
    <t>Block, Weapon Specialization (lightsabers), Armored Defense</t>
  </si>
  <si>
    <t>Power of the Dark Side, Swift Power, Dastardly Strike, Sneak Attack 1d6</t>
  </si>
  <si>
    <t>Power of the Dark Side, Dark Preservation, Swift Power, Dark Healing</t>
  </si>
  <si>
    <t>Force Intuition, Block, Riposte, Dual Weapon Flourish I, Master of Elegance</t>
  </si>
  <si>
    <t>Block, Riposte, Weapon Specialization (lightsabers), Power of the Dark Side, Swift Power, Dark Scourge</t>
  </si>
  <si>
    <t>Block, Shoto Focus, Armored Defense, Improved Armor Defense, Shoto Master, Dual Weapon Flourish I, Dual Weapon Flourish II, Master of Elegance, Dark Scourge</t>
  </si>
  <si>
    <t>Comrades in Arms, Weapon Specialization (rifles)</t>
  </si>
  <si>
    <t>Dirty Tactics, Misplaced Loyalty, Indomitable, Comrades in Arms, Group Perception, Assault Tactics</t>
  </si>
  <si>
    <t>Force Sensitivity, Force Training, Skill Focus (Use the Force), Weapon Proficiency (lightsabers)</t>
  </si>
  <si>
    <t>Acrobatic Strike, Armor Proficiency (light), Force Sensitivity, Force Training, Weapon Focus (lightsabers), Weapon Proficiency (lightsabers)</t>
  </si>
  <si>
    <t>Cunning Attack, Force Sensitivity, Force Training, Weapon Finesse, Weapon Proficiency (advanced melee), Weapon Proficiency (pistols)</t>
  </si>
  <si>
    <t>Force Sensitivity, Force Training, Rapid Strike, Skill Focus (Use the Force), Weapon Proficiency (lightsabers), Wicked Strike</t>
  </si>
  <si>
    <t>Acrobatic Strike, Dual Weapon Mastery I, Dual Weapon Mastery II, Force Sensitivity, Improved Defenses, Rapid Strike, Weapon Finesse, Weapon Focus (advanced melee), Weapon Proficiency (advanced melee)</t>
  </si>
  <si>
    <t>Accelerated Strike, Double Attack (lightsabers), Force Sensitivity, Force Training, Improved Damage Threshold, Weapon Finesse, Weapon Focus (lightsabers), Weapon Proficiency (lightsabers)</t>
  </si>
  <si>
    <t>Armor Proficiency (light), Dual Weapon Mastery I, Dual Weapon Mastery II, Dual Weapon Mastery III, Force Sensitivity, Improved Defenses, Rapid Strike, Weapon Finesse, Weapon Focus (lightsabers), Weapon Proficiency (lightsabers), Withdrawal Strike (lightsabers)</t>
  </si>
  <si>
    <t>lightsaber</t>
  </si>
  <si>
    <t>lightsaber, light Jedi battle armor</t>
  </si>
  <si>
    <t>force pike, Sith robes</t>
  </si>
  <si>
    <t>lightsaber, Sith lord's robes</t>
  </si>
  <si>
    <t>main-hand vibroblade, off-hand vibroblade, Sith lord's robes</t>
  </si>
  <si>
    <t>lightsaber (self-built), Sith lord's robes</t>
  </si>
  <si>
    <t>lightsaber (self-built), short lightsaber (self-built), light Jedi battle armor, Sith lord's robes</t>
  </si>
  <si>
    <t>Darth Chimera - CL12</t>
  </si>
  <si>
    <t>Medium Chiss Jedi 7/Jedi Knight 3/Sith Apprentice 2</t>
  </si>
  <si>
    <t>Cheunh, Basic, Sith</t>
  </si>
  <si>
    <t>main hand lightsaber</t>
  </si>
  <si>
    <t>Dual weapon strike</t>
  </si>
  <si>
    <t>Twin Strike [std to attack diff enemy]</t>
  </si>
  <si>
    <t>Twin weapon mastery [move 2]</t>
  </si>
  <si>
    <t>off hand lightsaber</t>
  </si>
  <si>
    <t>Dual Weapon Mastery I, Dual Weapon Mastery II, Dual Weapon Mastery III</t>
  </si>
  <si>
    <t>Dark Rage, Force Lightning</t>
  </si>
  <si>
    <t>Improved Dark Rage</t>
  </si>
  <si>
    <t>Improved Force Lightning</t>
  </si>
  <si>
    <t>Low-Light Vision, Bonus Trained Skill</t>
  </si>
  <si>
    <t>Shoto Focus, Power of the Dark Side, Swift Power, Shoto Master, Twin Weapon Style, Twin Weapon Mastery</t>
  </si>
  <si>
    <t>Lightsaber Defense x1</t>
  </si>
  <si>
    <t>Dual Weapon Mastery I, Dual Weapon Mastery II, Dual Weapon Mastery III, Force Sensitivity, Force Training, Skill Focus (Use the Force), Toughness, Weapon Finesse, Weapon Focus (lightsabers), Weapon Proficiency (lightsabers), Weapon Proficiency (simple)</t>
  </si>
  <si>
    <t>main hand lightsaber (self-built), off hand lightsaber (self-built)</t>
  </si>
  <si>
    <t>Sith Imperial Knight - CL7</t>
  </si>
  <si>
    <t>Medium Human nonheroic 2/Jedi 1/soldier 6</t>
  </si>
  <si>
    <t>Powerful Charge and Rapid Strike</t>
  </si>
  <si>
    <t>Withdrawal Strike and Rapid Strike</t>
  </si>
  <si>
    <t>Powerful Charge, Rapid Strike, Withdrawal Strike (lightsabers)</t>
  </si>
  <si>
    <t>Devastating Attack (lightsabers), Penetrating Attack (lightsabers), Weapon Specialization (lightsabers)</t>
  </si>
  <si>
    <t>Penetrating Attack x1</t>
  </si>
  <si>
    <t>Penetrating Attack (lightsabers)</t>
  </si>
  <si>
    <t>Armor Proficiency (light), Armor Proficiency (medium), Improved Damage Threshold, Powerful Charge, Rapid Strike, Toughness, Tumble Defense, Weapon Focus (lightsabers), Weapon Proficiency (lightsabers), Withdrawal Strike (lightsabers)</t>
  </si>
  <si>
    <t>lightsaber, powered battle armor (Tech Specialist: ProtectiveArmor, Helmet Package)</t>
  </si>
  <si>
    <t>Burst fire [single]</t>
  </si>
  <si>
    <t>Medium Zabrak scout 2/scoundrel 5/master privateer 1</t>
  </si>
  <si>
    <t>Dual weapon strike (full action) with PBS</t>
  </si>
  <si>
    <t>Dastardly Strike, Stymie, Evasion, Blaster and Blade I</t>
  </si>
  <si>
    <t xml:space="preserve">Armor Proficiency (light), Armor Proficiency (medium), Autofire Sweep, Martial Arts I, Point Blank Shot, Precise Shot, Rapid Shot, Weapon Focus (rifles), Weapon Proficiency (pistols), Weapon Proficiency (rifles), Weapon Proficiency (simple), Targeted Area </t>
  </si>
  <si>
    <t xml:space="preserve">Targeted Area </t>
  </si>
  <si>
    <t>Rapid strike</t>
  </si>
  <si>
    <t>Darth Gore - CL12</t>
  </si>
  <si>
    <t>Medium Zabrak soldier 1/Jedi 6/Sith Apprentice 5</t>
  </si>
  <si>
    <t>Lightsaber, double</t>
  </si>
  <si>
    <t>Acrobatic Strike, Flurry &amp; Rapid Strike</t>
  </si>
  <si>
    <t>Accelerated Strike, Acrobatic Strike, Double Attack (lightsabers), Flurry, Rapid Strike</t>
  </si>
  <si>
    <t>Dark Rage, Force Grip, Force Lightning</t>
  </si>
  <si>
    <t>Force Power Mastery (Dark Rage), Improved Dark Rage</t>
  </si>
  <si>
    <t>Force Power Mastery (Dark Rage)</t>
  </si>
  <si>
    <t>Mobile Combatant, Block (+20), Riposte, Tough as Nails, Force Fortification</t>
  </si>
  <si>
    <t>Mobile Combatant</t>
  </si>
  <si>
    <t>Multiattack Proficiency (lightsabers) x2</t>
  </si>
  <si>
    <t>Accelerated Strike, Acrobatic Strike, Armor Proficiency (light), Armor Proficiency (medium), Double Attack (lightsabers), Flurry, Force Sensitivity, Force Training, Improved Damage Threshold, Rapid Strike, Skill Focus (Use the Force), Weapon Proficiency (lightsabers), Weapon Proficiency (pistols), Weapon Proficiency (rifles), Weapon Proficiency (simple)</t>
  </si>
  <si>
    <t>double-bladed lightsaber (self-built)</t>
  </si>
  <si>
    <t>Block (+2)</t>
  </si>
  <si>
    <t>Zabrak Sith Student - CL3</t>
  </si>
  <si>
    <t>Medium Zabrak nonheroic 2/Jedi 3</t>
  </si>
  <si>
    <t>Basic, Zabrak, Sith</t>
  </si>
  <si>
    <t>Dark Rage, Rend</t>
  </si>
  <si>
    <t>Consumed by Darkness, Power of the Dark Side</t>
  </si>
  <si>
    <t>Acrobatic Strike, Force Sensitivity, Force Training, Weapon Focus (lightsabers), Weapon Proficiency (lightsabers)</t>
  </si>
  <si>
    <t>Medium Zabrak nonheroic 2/Jedi 6</t>
  </si>
  <si>
    <t>Corruption, Force Grip, Force Lightning, Force Scream, Negate Energy, Rend</t>
  </si>
  <si>
    <t>Dark Side Savant, Power of the Dark Side, Swift Power</t>
  </si>
  <si>
    <t>Acrobatic Strike, Force Sensitivity, Force Training, Improved Defenses, Running Attack, Skill Focus (Use the Force), Weapon Proficiency (lightsabers)</t>
  </si>
  <si>
    <t>lightsaber (self-built)</t>
  </si>
  <si>
    <t>Zabrak Sith Mage - CL6</t>
  </si>
  <si>
    <t>Zabrak Sith Warrior - CL8</t>
  </si>
  <si>
    <t>Medium Zabrak soldier 2/Jedi 5/Sith Apprentice 1</t>
  </si>
  <si>
    <t>Powerful Charge, Rapid Strike</t>
  </si>
  <si>
    <t>Consumed by Darkness, Power of the Dark Side, Dark Preservation, Armored Defense, Dark Scourge</t>
  </si>
  <si>
    <t>Armor Proficiency (light), Armor Proficiency (medium), Force Sensitivity, Force Training, Improved Damage Threshold, Powerful Charge, Rapid Strike, Skill Focus (Use the Force), Weapon Focus (lightsabers), Weapon Proficiency (lightsabers), Weapon Proficiency (pistols), Weapon Proficiency (rifles), Weapon Proficiency (simple)</t>
  </si>
  <si>
    <t>double-bladed lightsaber (self-built), Sith battle suit (Superior Tech: Mobile Armor)</t>
  </si>
  <si>
    <t>Powerful Charge &amp; Rapid Strike</t>
  </si>
  <si>
    <t>Darth Blanc - CL12</t>
  </si>
  <si>
    <t>Medium Zabrak Jedi 7/Sith Apprentice 2/melee duelist 3</t>
  </si>
  <si>
    <t>Lightsaber Defense x2 [free]</t>
  </si>
  <si>
    <t>Main-hand lightfoil</t>
  </si>
  <si>
    <t>Dual Weapon Flourish I [std]</t>
  </si>
  <si>
    <t>Dual Weapon Flourish I &amp; Rapid Strike [std]</t>
  </si>
  <si>
    <t>Off-hand lightfoil</t>
  </si>
  <si>
    <t>Dual Weapon Mastery I, Dual Weapon Mastery II, Dual Weapon Mastery III, Melee Defense, Rapid Strike</t>
  </si>
  <si>
    <t>Dark Rage, Draw Closer, Tempered Aggression</t>
  </si>
  <si>
    <t>Lightsaber Defense x2 [free], Power of the Dark Side, Dark Presence, Shoto Master, Dual Weapon Flourish I, Master of Elegance</t>
  </si>
  <si>
    <t>Lightsaber Defense x2</t>
  </si>
  <si>
    <t>Dual Weapon Mastery I, Dual Weapon Mastery II, Dual Weapon Mastery III, Force Sensitivity, Force Training, Melee Defense, Rapid Strike, Weapon Finesse, Weapon Focus (lightsabers), Weapon Proficiency (lightsabers), Weapon Proficiency (simple)</t>
  </si>
  <si>
    <t>main-hand lightfoil (self-built), off-hand lightfoil (self-built)</t>
  </si>
  <si>
    <t>Diego Starlighter - CL10</t>
  </si>
  <si>
    <t>Medium Human noble 1/Jedi 2/scoundrel 4/crime lord 3</t>
  </si>
  <si>
    <t>Basic, High Galactic, Ryl, Zabrak, Rodese, Sith, Huttese, Durese</t>
  </si>
  <si>
    <t>Force of Will, Born Leader, Fool's Luck, Dastardly Strike, Impel Ally I, Impel Ally II, Impel Ally III</t>
  </si>
  <si>
    <t xml:space="preserve">Force Readiness, Force Sensitivity, Force Training, Linguist, Point Blank Shot, Predictive Defense, Skill Focus (Deception, Persuasion), Weapon Proficiency (lightsabers), Weapon Proficiency (pistols), Weapon Proficiency (simple), Disturbing Presence , Combat Trickery </t>
  </si>
  <si>
    <t>Skill Focus (Deception, Persuasion)</t>
  </si>
  <si>
    <t xml:space="preserve">Disturbing Presence </t>
  </si>
  <si>
    <t>lightsaber, hold-out blaster</t>
  </si>
  <si>
    <t>Aqualish Thug - CL4</t>
  </si>
  <si>
    <t>Medium Aqualish nonheroic 4/soldier 3</t>
  </si>
  <si>
    <t>Basic, Aqualish</t>
  </si>
  <si>
    <t>Combat gloves</t>
  </si>
  <si>
    <t>Breathe Underwater, Expert Swimmer</t>
  </si>
  <si>
    <t>Cantina Brawler, Hammerblow</t>
  </si>
  <si>
    <t>Armor Proficiency (light), Improved Damage Threshold, Martial Arts I, Martial Arts II, Toughness</t>
  </si>
  <si>
    <t>combat gloves, fiber armor</t>
  </si>
  <si>
    <t>Falleen Gambler - CL12</t>
  </si>
  <si>
    <t>Medium Falleen noble 4/scoundrel 3/crime lord 5</t>
  </si>
  <si>
    <t>Basic, Falleen, Rodese, Ryl, Huttese</t>
  </si>
  <si>
    <t>Pheromones, Hold Breath, Pheromone Acclimation</t>
  </si>
  <si>
    <t>Wealth, Guaranteed Boon, Seducer, Surprise Strike, Shelter, Impel Ally I, Impel Ally II, Attract Superior Minion</t>
  </si>
  <si>
    <t>Guaranteed Boon</t>
  </si>
  <si>
    <t>Attract Minion x1</t>
  </si>
  <si>
    <t>Attract Superior Minion</t>
  </si>
  <si>
    <t xml:space="preserve">Armor Proficiency (light), Bad Feeling, Fight Through Pain, Force of Personality, Linguist, Point Blank Shot, Quick Draw, Skill Focus (Deception, Perception), Weapon Proficiency (pistols), Weapon Proficiency (simple), Disturbing Presence </t>
  </si>
  <si>
    <t>Skill Focus (Deception, Perception)</t>
  </si>
  <si>
    <t>hold-out blaster</t>
  </si>
  <si>
    <t>Human assassin - CL4</t>
  </si>
  <si>
    <t>Medium Human nonheroic 12</t>
  </si>
  <si>
    <t>Basic, Falleen</t>
  </si>
  <si>
    <t>Acrobatic Strike, Echani Training, Martial Arts I, Martial Arts II, Martial Arts III, Toughness</t>
  </si>
  <si>
    <t>Jaro Fett - CL8</t>
  </si>
  <si>
    <t>Medium Human soldier 8</t>
  </si>
  <si>
    <t>Vibrodagger</t>
  </si>
  <si>
    <t>Throw, Trip, Withdrawal Strike (advanced melee)</t>
  </si>
  <si>
    <t>Melee Smash, Devastating Attack (advanced melee), Penetrating Attack (advanced melee), Weapon Specialization (advanced melee)</t>
  </si>
  <si>
    <t>Devastating Attack (advanced melee)</t>
  </si>
  <si>
    <t>Penetrating Attack (advanced melee)</t>
  </si>
  <si>
    <t>Armor Proficiency (light), Armor Proficiency (medium), Improved Damage Threshold, Improved Defenses, Throw, Trip, Tumble Defense, Weapon Focus (advanced melee), Weapon Proficiency (advanced melee), Weapon Proficiency (pistols), Weapon Proficiency (rifles), Weapon Proficiency (simple), Withdrawal Strike (advanced melee)</t>
  </si>
  <si>
    <t>vibrodagger</t>
  </si>
  <si>
    <t>Nautolan Gambler - CL8</t>
  </si>
  <si>
    <t>Medium Nautolan scoundrel 8</t>
  </si>
  <si>
    <t>Basic, Nautila, Lekku, Ryl</t>
  </si>
  <si>
    <t>Rapid Shot and Zero Range</t>
  </si>
  <si>
    <t>5d4</t>
  </si>
  <si>
    <t>Point Blank Shot, Precise Shot, Rapid Shot, Zero Range</t>
  </si>
  <si>
    <t>Breathe Underwater, Pheromonal Sensor, Low-Light Vision, Expert Swimmer, Swim Speed (4)</t>
  </si>
  <si>
    <t>Seducer, Personalized Modifications</t>
  </si>
  <si>
    <t>Gambler x1</t>
  </si>
  <si>
    <t>Knack x1</t>
  </si>
  <si>
    <t>Bad Feeling, Point Blank Shot, Precise Shot, Quick Draw, Rapid Shot, Weapon Focus (pistols), Weapon Proficiency (pistols), Weapon Proficiency (simple), Master of Disguise , Zero Range</t>
  </si>
  <si>
    <t xml:space="preserve">Master of Disguise </t>
  </si>
  <si>
    <t>Zeltron Gambler - CL8</t>
  </si>
  <si>
    <t>Medium Zeltron noble 7/crime lord 1</t>
  </si>
  <si>
    <t>Basic, High Galactic</t>
  </si>
  <si>
    <t>Zeltron Pheromones, Zeltron Empathy</t>
  </si>
  <si>
    <t>Double Agent, Protection, Unreadable, Wealth, Inspire Wrath</t>
  </si>
  <si>
    <t xml:space="preserve">Force of Personality, Leader of Droids, Skill Focus (Deception, Persuasion), Weapon Proficiency (pistols), Weapon Proficiency (simple), Disturbing Presence , Silver Tongue </t>
  </si>
  <si>
    <t xml:space="preserve">Silver Tongue </t>
  </si>
  <si>
    <t>Arlynn</t>
  </si>
  <si>
    <t>Jakk</t>
  </si>
  <si>
    <t>Kal</t>
  </si>
  <si>
    <t>Koth</t>
  </si>
  <si>
    <t>Zev</t>
  </si>
  <si>
    <t>Medium Human Jedi 7/Jedi Knight 1</t>
  </si>
  <si>
    <t>Medium Droid soldier 7/elite trooper 3</t>
  </si>
  <si>
    <t>Medium Wookiee scout 2/scoundrel 8</t>
  </si>
  <si>
    <t>Medium Kel Dor Jedi 7/Jedi Knight 4</t>
  </si>
  <si>
    <t>Medium Human Jedi 2/soldier 3/scoundrel 3/Jedi Knight 3</t>
  </si>
  <si>
    <t>Collateral Damage, Cunning Attack, Point Blank Shot, Precise Shot, Rapid Shot, Zero Range</t>
  </si>
  <si>
    <t>Ballistakinesis (3), Force Slam (3), Force Whirlwind (3), Intercept, Kinetic Combat, Move Object (3), Negate Energy, Pushing Slash, Rebuke, Repulse</t>
  </si>
  <si>
    <t>Ballistakinesis (3)</t>
  </si>
  <si>
    <t>Force Slam (3)</t>
  </si>
  <si>
    <t>Force Whirlwind (3)</t>
  </si>
  <si>
    <t>Force Point Recovery, Improved Convection</t>
  </si>
  <si>
    <t>Autofire Assault, Just a Scratch, Controlled Burst, Devastating Attack (rifles), Weapon Specialization (rifles), Greater Weapon Focus (rifles)</t>
  </si>
  <si>
    <t>Weapon Specialization (lightsabers), Hotwire, Personalized Modifications, Melee Smash, Masterwork Lightsaber, Twin Weapon Style, Ataru, Devastating Attack (lightsabers), Weapon Specialization (lightsabers)</t>
  </si>
  <si>
    <t>Telekinetic Prodigy x2</t>
  </si>
  <si>
    <t>Greater Weapon Focus x1</t>
  </si>
  <si>
    <t>Greater Weapon Focus (rifles)</t>
  </si>
  <si>
    <t>Collateral Damage, Cunning Attack, Exotic Weapon Proficiency (Bowcaster), Fleet-Footed, Point Blank Shot, Precise Shot, Quick Draw, Rapid Shot, Running Attack, Shake it Off, Weapon Focus (Bowcaster), Weapon Proficiency (pistols), Weapon Proficiency (rifles), Weapon Proficiency (simple), Zero Range</t>
  </si>
  <si>
    <t>Std DR 10 with Force Harmony, move</t>
  </si>
  <si>
    <t>move, fight defensively +5 REF</t>
  </si>
  <si>
    <t>Medium Cathar Jedi 5/soldier 2/imperial knight 1/Jedi Knight 3</t>
  </si>
  <si>
    <t>Battle Meditation, Block (+2), Deflect (-2), Juggernaut, Armor Mastery, Masterwork Lightsaber, Jedi Battle Commander, Weapon Specialization (lightsabers)</t>
  </si>
  <si>
    <t>full Battle Meditation</t>
  </si>
  <si>
    <t>Caitlen'gella ("Filly") 1</t>
  </si>
  <si>
    <t>Medium Twi'lek noble 1/scoundrel 1/soldier 5/gunslinger 3</t>
  </si>
  <si>
    <t>Hailfire (autofire)</t>
  </si>
  <si>
    <t>Wealth, Armored Defense, Improved Armor Defense, Second Skin, Trigger Work, Hailfire</t>
  </si>
  <si>
    <t>move, swift Hailfire vs Mage 2 [30 vs DC10, 22 REF, 23 dmg, -1 CT]</t>
  </si>
  <si>
    <t xml:space="preserve">move, swift Convection [30 vs DC30 +4d6], std DR 10 </t>
  </si>
  <si>
    <t>swift Dark Rage w FP [22 vs 20 DC, +4 attack and dmg for enc], move, fight defensively +5 REF</t>
  </si>
  <si>
    <t>swift Dark Rage w FP [22 vs 20 DC, +4 attack and dmg for enc], move, tumble through Koth [27 vs 15 DC], acrobatic strike vs Koth [26 vs 29, miss]</t>
  </si>
  <si>
    <t>swift Dark Rage w FP [22 vs 20 DC, +4 attack and dmg for enc], move, move</t>
  </si>
  <si>
    <t>swift Dark Rage w FP [22 vs 20 DC, +4 attack and dmg for enc], move, charge Asheemi [28 vs 25 REF, 16 dmg]</t>
  </si>
  <si>
    <t>Tumble through Stud 1 [26 vs 15 DC], acrobatic strike Stud 1 [26 vs 17 REF, 14 dmg]</t>
  </si>
  <si>
    <t>move, charge Student 3 [flank+2, 27 vs 17 REF, 23 dmg, -1 CT]</t>
  </si>
  <si>
    <t>swift maintain Convection [29 vs 25 DC, +3d6]</t>
  </si>
  <si>
    <t>move, Corruption vs Koth [28 vs 23 FORT, 11 dmg, DR 10, 1 dmg, concentration 32 vs 16 DC]]</t>
  </si>
  <si>
    <t>std Force Grip vs Koth [30 vs 23 FORT, 16 dmg, DR10, FP +5 dmg, concentraction 32 vs 26 DC]</t>
  </si>
  <si>
    <t>Hailfire Mage 2 [14 vs 10 DC, 20 REF, 1/2 dmg, 10 dmg, concentration 29 vs 25 DC]</t>
  </si>
  <si>
    <t>tumble through Asheemi [29 vs 15 DC], acrobatic strike Asheemi [18 vs 25 REF, miss]</t>
  </si>
  <si>
    <t>move, flank Asheemi [18 vs 25 REF, miss]</t>
  </si>
  <si>
    <t>attack Koth [18 vs 29 REF, miss]</t>
  </si>
  <si>
    <t>attack Koth [28 vs 29 REF, miss]</t>
  </si>
  <si>
    <t>std maintain Grip [29 vs 23 FORT, 19 dmg, DR 10, concentraction 36 vs 24 DC]</t>
  </si>
  <si>
    <t>Tumble through Student 1 [29 vs 15 DC], acrobatic strike Stud 1 [36 vs 17 REF, natural 20 critical, 30 dmg]</t>
  </si>
  <si>
    <t>attack Student 3 [37 vs 16 REF, 25 dmg, killed], move</t>
  </si>
  <si>
    <t>swift maintain Convection [27 vs 25 DC, +3d6]</t>
  </si>
  <si>
    <t>rapid shot Mage 2 [34 vs 20 REF, 34 dmg, -1 CT, concentration 31 vs 49 DC]</t>
  </si>
  <si>
    <t>charge Asheemi [25 vs 25 REF, 19 dmg]</t>
  </si>
  <si>
    <t>tumble through Koth [14 vs 15 DC], AoO from Koth [31 vs 17 REF, 27 dmg, -1 CT], attack Koth [24 vs 29 REF, miss]</t>
  </si>
  <si>
    <t>Force Lightning vs Shan [20 vs 29 REF, 1/2 dmg, 8 dmg, 0 CT], move</t>
  </si>
  <si>
    <t>Force Lightning vs Shan [16 vs 29 REF, 1/2 dmg, 15 dmg, 0 CT], move</t>
  </si>
  <si>
    <t>Tumble through Stud 2 [26 vs 15 DC], Acrobatic Strike STudent 2 [30 vs 17 REF, 17 dmg, -1 CT]</t>
  </si>
  <si>
    <t>swift maintain Convection [34 vs 30 DC, +4d6], unarmed attack vs Student 4 [20 vs 16 REF, 25 dmg, killed]</t>
  </si>
  <si>
    <t>attack [36 vs 32 REF, 29 dmg, -1 CT]</t>
  </si>
  <si>
    <t>free Lightsaber defense +2 REF; Move, Draw Closer Shan [29 vs 15 DC] and attack [35 vs 29 REF, block 18 vs 35, failed, 20 dmg]</t>
  </si>
  <si>
    <t>free Lightsaber defense +2 REF; move, fight defensively +5 REF</t>
  </si>
  <si>
    <t>free Lightsaber defense +2 REF;swift Dark Rage [21 vs 20 DC, +4, FP for end], move, fight defensively +5 REF</t>
  </si>
  <si>
    <t>rapid shot Mage 1 [19 vs 21 REF, +9 FP, 24 dmg, -1 CT, negate Energy, 17 vs 24 dmg, natural 1, failed]</t>
  </si>
  <si>
    <t>move, powerful Charge vs Koth [35 vs 29 REF, block 34 vs 35, failed, 37 dmg, negated]</t>
  </si>
  <si>
    <t>Zabrak Sith Warrior - CL8 4</t>
  </si>
  <si>
    <t>move, attack Shan [32 vs 29, block 25 vs 32, failed, 31 dmg]</t>
  </si>
  <si>
    <t>tumble through Asheemi [12 vs 15 DC, fail], AoO from Asheemi [34 vs 16 REF, 10 dmg], attack Asheemi [28 vs 24 REF, 10 dmg]</t>
  </si>
  <si>
    <t>move, Force Grip vs Filly [21 vs 27 FORT, failed]</t>
  </si>
  <si>
    <t>3x swift to recover</t>
  </si>
  <si>
    <t>Tumble through Stud 2 [26 vs 15 DC], Acrobatic Strike Student 2 [32 vs 16 REF, 18 dmg, killed]</t>
  </si>
  <si>
    <t>std attack Shan [24 vs 28, +11 FP, block 26 vs 35 failed, 27 dmg, -1 CT], dual weapon flourish free [21 vs 28 REF, natural 1 miss]</t>
  </si>
  <si>
    <t>withdrawal from Darth, Warrior 4... charge Darth Blac [30 vs 32 REF, +7 FP, 21 dmg], reactive claw [26 vs 32 REF], 2nd wind +38 hp</t>
  </si>
  <si>
    <t>swift maintain Convection [31 vs 30 DC, +4d6], swift precience vs warrior 3 [36 vs 25 DC], unarmed attack Warrior 3 [33 vs 23 REF, 33 dmg]</t>
  </si>
  <si>
    <t>Hailfire Darth and Warrior 4 [25 vs 10 DC, 23 and 32 REF, 17 dmg full, 8 dmg half]</t>
  </si>
  <si>
    <t>attack Koth [25 vs 32 REF, miss]</t>
  </si>
  <si>
    <t>attack Shan [32 vs 28 REF, block 21 vs 32 failed, 22 dmg]</t>
  </si>
  <si>
    <t>Rend vs Koth [26 vs 29 REF, failed]</t>
  </si>
  <si>
    <t>Rend vs Shan [17 vs 28 REF, failed]</t>
  </si>
  <si>
    <t>move, move</t>
  </si>
  <si>
    <t>attack Shan [24 vs 28 REF, miss], dual weapon flourish [28 vs 28 REF, block 31, blocked]</t>
  </si>
  <si>
    <t>attack Darth [25 vs 32 REF]</t>
  </si>
  <si>
    <t>swift maintain Convection [24 vs 20 DC, +2d6], Warrior 3 fire dmg [27 vs 23 FORT, 5 dmg], move to flank, unarmed attack vs Warrior 3 [37 vs 23 REF, 17 dmg]</t>
  </si>
  <si>
    <t>Rapid Shot Darth Blanc [36 vs 32 REF, natural 20 critical, 60 dmg</t>
  </si>
  <si>
    <t>attack Koth [23 vs 24 REF, +5 FP, 24 dmg]</t>
  </si>
  <si>
    <t>attack Koth [35 vs 29 REF, 25 dmg, negate energy 27, negated]</t>
  </si>
  <si>
    <t>move, attack Asheemi, [21 vs 23 REF, miss]</t>
  </si>
  <si>
    <t>Corruption vs Shan [26 vs 26 FORT, 18 dmg]</t>
  </si>
  <si>
    <t>Rapid Strike and Pack hunter vs Warrior 3 [33 vs 22 REF, 27 dmg]</t>
  </si>
  <si>
    <t>attack Shan [25 vs 28 REF, miss, +5 FP, block 28, failed, 21 dmg], dual weapon flourish [24 vs 28 REF]</t>
  </si>
  <si>
    <t>attack Darth Blanc [33 vs 31 REF, 28 dmg</t>
  </si>
  <si>
    <t>swift maintain Convection [30 vs 30 DC, +4d6], swift precience vs Warrior 4 [34 vs 25 DC], attack Warrior 3 [32 vs 22 REF, 32 dmg, killed]</t>
  </si>
  <si>
    <t>Rapid shot vs Darth Blanc [34 vs 28 REF, 19 dmg, killed]</t>
  </si>
  <si>
    <t>attack Koth [30 vs 32 REF, +4 FP, block 23, failed, 26 dmg]</t>
  </si>
  <si>
    <t>attack Asheemi, [19 vs 23 REF, miss]</t>
  </si>
  <si>
    <t>Force Scream [26 vs FORT, hit all but Filly, 4 dmg, Koth and Asheemi DR10]</t>
  </si>
  <si>
    <t>tumble through Mage 1 [21 vs 15 DC], acrobatic strike vs Mage 1 [34 vs 20 REF, natrual 20 critical, 48 dmg, killed], swift 2nd wind</t>
  </si>
  <si>
    <t>move, flank Warrior 4 [31 vs 22 REF, 23 dmg]</t>
  </si>
  <si>
    <t>swift maintain Convection [19 vs 15 DC, +1], attack Warrior 4 [21 vs 23 REF, +8 FP, 16 dmg], swift prepared for danger [return negate energy]</t>
  </si>
  <si>
    <t>Rapid shot Warrior 4 [25 vs 23 REF, 25 dmg]</t>
  </si>
  <si>
    <t>attack Koth [30 vs 29 REF, block 21, failed, 29 dmg, negate energy 18, failed]</t>
  </si>
  <si>
    <t>move, flank Shan, attack [21 vs 28 REF miss]</t>
  </si>
  <si>
    <t>move, tumble through Mage 2 [23 vs 15 DC], acrobatic strike, rapid strike, pack hunter vs Mage 2 [33 vs 20 REF, 24 dmg, negate energy 17, failed, killed]</t>
  </si>
  <si>
    <t>flank Warrior 4 [22 vs 23 REF, miss]</t>
  </si>
  <si>
    <t>on fire [23 vs 28, put out], swift maintain Convection [26 vs 25 DC, +3d6], attack Warrior 4 [22 vs 23 REF, miss]</t>
  </si>
  <si>
    <t>rapid shot vs Warrior 4 [29 vs 23 REF, 21 dmg, killed]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</si>
</sst>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
    <numFmt numFmtId="167" formatCode="\+0;\-0;0"/>
    <numFmt numFmtId="168" formatCode="&quot;Dark Side Score - &quot;0"/>
  </numFmts>
  <fonts count="28" x14ac:knownFonts="1">
    <font>
      <sz val="10"/>
      <name val="Arial"/>
    </font>
    <font>
      <sz val="10"/>
      <name val="Arial"/>
      <family val="2"/>
    </font>
    <font>
      <b/>
      <sz val="10"/>
      <name val="Arial"/>
      <family val="2"/>
    </font>
    <font>
      <sz val="10"/>
      <name val="Arial"/>
      <family val="2"/>
    </font>
    <font>
      <b/>
      <sz val="12"/>
      <name val="Arial"/>
      <family val="2"/>
    </font>
    <font>
      <sz val="11"/>
      <name val="Arial"/>
      <family val="2"/>
    </font>
    <font>
      <i/>
      <sz val="11"/>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sz val="9"/>
      <name val="Arial"/>
      <family val="2"/>
    </font>
    <font>
      <sz val="8"/>
      <name val="Arial"/>
      <family val="2"/>
    </font>
    <font>
      <b/>
      <sz val="8"/>
      <name val="Arial"/>
      <family val="2"/>
    </font>
    <font>
      <b/>
      <sz val="9"/>
      <name val="Arial"/>
      <family val="2"/>
    </font>
    <font>
      <u/>
      <sz val="10"/>
      <name val="Arial"/>
      <family val="2"/>
    </font>
    <font>
      <sz val="8"/>
      <color indexed="81"/>
      <name val="Tahoma"/>
      <family val="2"/>
    </font>
    <font>
      <b/>
      <sz val="8"/>
      <color indexed="81"/>
      <name val="Tahoma"/>
      <family val="2"/>
    </font>
    <font>
      <sz val="10"/>
      <color theme="2" tint="-9.9978637043366805E-2"/>
      <name val="Arial"/>
      <family val="2"/>
    </font>
    <font>
      <b/>
      <sz val="10"/>
      <color theme="2" tint="-9.9978637043366805E-2"/>
      <name val="Arial"/>
      <family val="2"/>
    </font>
    <font>
      <b/>
      <u/>
      <sz val="10"/>
      <name val="Arial"/>
      <family val="2"/>
    </font>
    <font>
      <sz val="10"/>
      <name val="Arial"/>
      <family val="2"/>
    </font>
    <font>
      <b/>
      <sz val="10"/>
      <color rgb="FFFF000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3" fontId="26" fillId="0" borderId="0" applyFont="0" applyFill="0" applyBorder="0" applyAlignment="0" applyProtection="0"/>
  </cellStyleXfs>
  <cellXfs count="275">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0" fillId="0" borderId="0" xfId="0" applyAlignment="1">
      <alignment horizontal="left" vertical="top" wrapText="1"/>
    </xf>
    <xf numFmtId="0" fontId="2" fillId="5" borderId="7" xfId="0" applyFont="1" applyFill="1" applyBorder="1"/>
    <xf numFmtId="0" fontId="0" fillId="0" borderId="8" xfId="0" applyBorder="1"/>
    <xf numFmtId="0" fontId="3" fillId="5" borderId="9" xfId="0" applyFont="1" applyFill="1" applyBorder="1"/>
    <xf numFmtId="0" fontId="0" fillId="0" borderId="0" xfId="0" applyBorder="1" applyAlignment="1">
      <alignment horizontal="left" vertical="top"/>
    </xf>
    <xf numFmtId="0" fontId="0" fillId="0" borderId="13" xfId="0" applyBorder="1" applyAlignment="1">
      <alignment horizontal="center"/>
    </xf>
    <xf numFmtId="0" fontId="3" fillId="0" borderId="14" xfId="0" applyFont="1" applyBorder="1" applyAlignment="1">
      <alignment horizontal="center"/>
    </xf>
    <xf numFmtId="0" fontId="2" fillId="0" borderId="13" xfId="0" applyFont="1" applyFill="1" applyBorder="1" applyAlignment="1">
      <alignment horizontal="center"/>
    </xf>
    <xf numFmtId="0" fontId="2" fillId="0" borderId="14" xfId="0" applyFont="1" applyFill="1" applyBorder="1" applyAlignment="1">
      <alignment horizontal="center"/>
    </xf>
    <xf numFmtId="0" fontId="2" fillId="5" borderId="12" xfId="0" applyFont="1" applyFill="1" applyBorder="1" applyAlignment="1">
      <alignment horizontal="center" wrapText="1"/>
    </xf>
    <xf numFmtId="0" fontId="2" fillId="5" borderId="13" xfId="0" quotePrefix="1" applyFont="1" applyFill="1" applyBorder="1" applyAlignment="1">
      <alignment horizontal="center" wrapText="1"/>
    </xf>
    <xf numFmtId="0" fontId="0" fillId="0" borderId="0" xfId="0" applyBorder="1" applyAlignment="1">
      <alignment horizontal="left" vertical="top" wrapText="1"/>
    </xf>
    <xf numFmtId="0" fontId="2" fillId="0" borderId="0" xfId="0" applyFont="1"/>
    <xf numFmtId="0" fontId="1" fillId="0" borderId="8" xfId="0" applyFont="1" applyBorder="1"/>
    <xf numFmtId="0" fontId="1" fillId="0" borderId="0" xfId="0" applyFont="1"/>
    <xf numFmtId="0" fontId="10" fillId="0" borderId="0" xfId="0" applyFont="1" applyAlignment="1">
      <alignment horizontal="left"/>
    </xf>
    <xf numFmtId="0" fontId="0" fillId="0" borderId="13" xfId="0" applyBorder="1"/>
    <xf numFmtId="0" fontId="0" fillId="0" borderId="14" xfId="0" applyBorder="1"/>
    <xf numFmtId="166" fontId="0" fillId="0" borderId="0" xfId="0" applyNumberFormat="1" applyBorder="1" applyAlignment="1">
      <alignment horizontal="center"/>
    </xf>
    <xf numFmtId="166" fontId="0" fillId="0" borderId="22" xfId="0" applyNumberFormat="1" applyBorder="1" applyAlignment="1">
      <alignment horizontal="center"/>
    </xf>
    <xf numFmtId="0" fontId="0" fillId="5" borderId="0" xfId="0" applyFill="1"/>
    <xf numFmtId="0" fontId="8" fillId="0" borderId="0" xfId="0" applyFont="1"/>
    <xf numFmtId="0" fontId="8" fillId="0" borderId="0" xfId="0" applyFont="1" applyAlignment="1">
      <alignment vertical="top" wrapText="1"/>
    </xf>
    <xf numFmtId="0" fontId="8"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1" fillId="0" borderId="0" xfId="0" applyFont="1"/>
    <xf numFmtId="0" fontId="11" fillId="0" borderId="0" xfId="0" applyFont="1" applyAlignment="1">
      <alignment vertical="top" wrapText="1"/>
    </xf>
    <xf numFmtId="0" fontId="11" fillId="0" borderId="0" xfId="0" applyFont="1" applyAlignment="1"/>
    <xf numFmtId="0" fontId="0" fillId="0" borderId="0" xfId="0" applyNumberFormat="1" applyAlignment="1">
      <alignment vertical="top" wrapText="1"/>
    </xf>
    <xf numFmtId="0" fontId="0" fillId="7" borderId="0" xfId="0" applyFill="1" applyAlignment="1">
      <alignment vertical="top" wrapText="1"/>
    </xf>
    <xf numFmtId="0" fontId="2" fillId="5" borderId="21"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2" xfId="0" applyNumberFormat="1" applyFont="1" applyBorder="1" applyAlignment="1">
      <alignment horizontal="right"/>
    </xf>
    <xf numFmtId="0" fontId="0" fillId="0" borderId="9" xfId="0" applyBorder="1"/>
    <xf numFmtId="0" fontId="1" fillId="0" borderId="0" xfId="0" quotePrefix="1" applyFont="1"/>
    <xf numFmtId="166" fontId="0" fillId="0" borderId="15" xfId="0" applyNumberFormat="1" applyFill="1" applyBorder="1" applyAlignment="1">
      <alignment horizontal="center"/>
    </xf>
    <xf numFmtId="166" fontId="0" fillId="0" borderId="16" xfId="0" applyNumberFormat="1" applyFill="1" applyBorder="1" applyAlignment="1">
      <alignment horizontal="center"/>
    </xf>
    <xf numFmtId="0" fontId="0" fillId="0" borderId="13" xfId="0" applyBorder="1" applyAlignment="1">
      <alignment horizontal="left" indent="2"/>
    </xf>
    <xf numFmtId="0" fontId="0" fillId="0" borderId="14" xfId="0" applyBorder="1" applyAlignment="1">
      <alignment horizontal="left" indent="2"/>
    </xf>
    <xf numFmtId="0" fontId="5" fillId="0" borderId="1" xfId="0" applyFont="1" applyBorder="1" applyAlignment="1">
      <alignment horizontal="left" vertical="top" wrapText="1" indent="1"/>
    </xf>
    <xf numFmtId="0" fontId="10" fillId="0" borderId="0" xfId="0" applyFont="1"/>
    <xf numFmtId="0" fontId="16" fillId="0" borderId="0" xfId="0" applyFont="1"/>
    <xf numFmtId="0" fontId="8" fillId="5" borderId="12" xfId="0" applyFont="1" applyFill="1" applyBorder="1"/>
    <xf numFmtId="0" fontId="8" fillId="5" borderId="13" xfId="0" applyFont="1" applyFill="1" applyBorder="1"/>
    <xf numFmtId="0" fontId="0" fillId="0" borderId="13" xfId="0" applyBorder="1" applyAlignment="1">
      <alignment wrapText="1"/>
    </xf>
    <xf numFmtId="0" fontId="11" fillId="0" borderId="13" xfId="0" applyFont="1" applyBorder="1"/>
    <xf numFmtId="0" fontId="2" fillId="5" borderId="8" xfId="0" quotePrefix="1" applyFont="1" applyFill="1" applyBorder="1"/>
    <xf numFmtId="0" fontId="14" fillId="0" borderId="0" xfId="0" applyFont="1"/>
    <xf numFmtId="0" fontId="4" fillId="0" borderId="0" xfId="0" applyFont="1" applyAlignment="1">
      <alignment vertical="top" wrapText="1"/>
    </xf>
    <xf numFmtId="0" fontId="0" fillId="0" borderId="0" xfId="0" applyAlignment="1">
      <alignment horizontal="right" vertical="top" wrapText="1"/>
    </xf>
    <xf numFmtId="0" fontId="4" fillId="0" borderId="0" xfId="0" applyFont="1" applyAlignment="1">
      <alignment horizontal="right" vertical="top" wrapText="1" indent="1"/>
    </xf>
    <xf numFmtId="0" fontId="4" fillId="0" borderId="0" xfId="0" quotePrefix="1" applyFont="1" applyAlignment="1">
      <alignment vertical="top" wrapText="1"/>
    </xf>
    <xf numFmtId="0" fontId="4" fillId="0" borderId="0" xfId="0" quotePrefix="1" applyFont="1" applyAlignment="1">
      <alignment horizontal="right" vertical="top" wrapText="1" indent="1"/>
    </xf>
    <xf numFmtId="0" fontId="4" fillId="0" borderId="0" xfId="0" applyFont="1" applyBorder="1" applyAlignment="1">
      <alignment horizontal="left" vertical="top"/>
    </xf>
    <xf numFmtId="0" fontId="4" fillId="0" borderId="0" xfId="0" applyFont="1" applyBorder="1" applyAlignment="1">
      <alignment horizontal="left" vertical="top" wrapText="1"/>
    </xf>
    <xf numFmtId="0" fontId="4" fillId="0" borderId="0" xfId="0" quotePrefix="1" applyFont="1" applyAlignment="1">
      <alignment horizontal="left" vertical="top" wrapText="1"/>
    </xf>
    <xf numFmtId="0" fontId="4" fillId="0" borderId="0" xfId="0" applyFont="1" applyBorder="1" applyAlignment="1">
      <alignment horizontal="right" vertical="top" wrapText="1" indent="1"/>
    </xf>
    <xf numFmtId="0" fontId="0" fillId="0" borderId="0" xfId="0" applyBorder="1" applyAlignment="1">
      <alignment horizontal="right" vertical="top" wrapText="1" indent="1"/>
    </xf>
    <xf numFmtId="0" fontId="5" fillId="0" borderId="20" xfId="0" applyFont="1" applyBorder="1" applyAlignment="1">
      <alignment horizontal="left" vertical="top" wrapText="1" indent="1"/>
    </xf>
    <xf numFmtId="0" fontId="14" fillId="0" borderId="0" xfId="0" applyFont="1" applyBorder="1" applyAlignment="1">
      <alignment horizontal="left" vertical="top" wrapText="1" indent="1"/>
    </xf>
    <xf numFmtId="0" fontId="15" fillId="0" borderId="0" xfId="0" applyFont="1" applyBorder="1" applyAlignment="1">
      <alignment horizontal="center" vertical="top" wrapText="1"/>
    </xf>
    <xf numFmtId="0" fontId="13" fillId="0" borderId="1" xfId="0" quotePrefix="1" applyFont="1" applyBorder="1" applyAlignment="1">
      <alignment horizontal="center"/>
    </xf>
    <xf numFmtId="0" fontId="4" fillId="5" borderId="0" xfId="0" applyFont="1" applyFill="1" applyAlignment="1">
      <alignment horizontal="center"/>
    </xf>
    <xf numFmtId="0" fontId="14" fillId="5" borderId="0" xfId="0" applyFont="1" applyFill="1"/>
    <xf numFmtId="0" fontId="15" fillId="5" borderId="0" xfId="0" applyFont="1" applyFill="1" applyBorder="1" applyAlignment="1">
      <alignment horizontal="center" vertical="top" wrapText="1"/>
    </xf>
    <xf numFmtId="0" fontId="12" fillId="5" borderId="0" xfId="0" applyFont="1" applyFill="1" applyAlignment="1">
      <alignment horizontal="center"/>
    </xf>
    <xf numFmtId="0" fontId="9"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 fillId="5" borderId="0" xfId="0" applyFont="1" applyFill="1"/>
    <xf numFmtId="0" fontId="16" fillId="5" borderId="0" xfId="0" applyFont="1" applyFill="1"/>
    <xf numFmtId="0" fontId="4" fillId="0" borderId="23" xfId="0" applyFont="1" applyBorder="1" applyAlignment="1">
      <alignment horizontal="left" indent="1"/>
    </xf>
    <xf numFmtId="0" fontId="2" fillId="0" borderId="24" xfId="0" applyFont="1" applyBorder="1" applyAlignment="1">
      <alignment horizontal="center"/>
    </xf>
    <xf numFmtId="0" fontId="2" fillId="0" borderId="25" xfId="0" applyFont="1" applyFill="1" applyBorder="1" applyAlignment="1">
      <alignment horizontal="center"/>
    </xf>
    <xf numFmtId="0" fontId="10" fillId="5" borderId="0" xfId="0" applyFont="1" applyFill="1"/>
    <xf numFmtId="0" fontId="1" fillId="0" borderId="0" xfId="0" applyFont="1" applyBorder="1" applyAlignment="1">
      <alignment horizontal="left" vertical="top"/>
    </xf>
    <xf numFmtId="0" fontId="1" fillId="5" borderId="12" xfId="0" applyFont="1" applyFill="1" applyBorder="1" applyAlignment="1">
      <alignment horizontal="center"/>
    </xf>
    <xf numFmtId="0" fontId="0" fillId="0" borderId="0" xfId="0" applyAlignment="1">
      <alignment horizontal="left" wrapText="1"/>
    </xf>
    <xf numFmtId="0" fontId="0" fillId="9" borderId="0" xfId="0" applyFill="1" applyAlignment="1">
      <alignment horizontal="left" wrapText="1"/>
    </xf>
    <xf numFmtId="165" fontId="0" fillId="0" borderId="0" xfId="0" applyNumberFormat="1" applyAlignment="1">
      <alignment horizontal="left" wrapText="1"/>
    </xf>
    <xf numFmtId="0" fontId="0" fillId="0" borderId="0" xfId="0" applyBorder="1" applyAlignment="1">
      <alignment horizontal="left" wrapText="1"/>
    </xf>
    <xf numFmtId="0" fontId="0" fillId="10" borderId="0" xfId="0" applyFill="1" applyBorder="1" applyAlignment="1">
      <alignment horizontal="left" vertical="top" wrapText="1"/>
    </xf>
    <xf numFmtId="37" fontId="0" fillId="10" borderId="0" xfId="0" applyNumberFormat="1" applyFill="1" applyBorder="1" applyAlignment="1">
      <alignment horizontal="left" vertical="top" wrapText="1"/>
    </xf>
    <xf numFmtId="0" fontId="0" fillId="6" borderId="0" xfId="0" applyFill="1" applyBorder="1" applyAlignment="1">
      <alignment horizontal="left" vertical="top" wrapText="1"/>
    </xf>
    <xf numFmtId="37" fontId="0" fillId="6" borderId="0" xfId="0" applyNumberFormat="1" applyFill="1" applyBorder="1" applyAlignment="1">
      <alignment horizontal="left" vertical="top" wrapText="1"/>
    </xf>
    <xf numFmtId="0" fontId="0" fillId="11" borderId="0" xfId="0" applyFill="1" applyBorder="1" applyAlignment="1">
      <alignment horizontal="left" vertical="top" wrapText="1"/>
    </xf>
    <xf numFmtId="37" fontId="0" fillId="11" borderId="0" xfId="0" applyNumberFormat="1" applyFill="1" applyBorder="1" applyAlignment="1">
      <alignment horizontal="left" vertical="top" wrapText="1"/>
    </xf>
    <xf numFmtId="164" fontId="0" fillId="0" borderId="0" xfId="0" applyNumberFormat="1" applyAlignment="1">
      <alignment horizontal="left" wrapText="1"/>
    </xf>
    <xf numFmtId="0" fontId="0" fillId="2" borderId="0" xfId="0" applyFill="1" applyAlignment="1">
      <alignment horizontal="left" vertical="top" wrapText="1"/>
    </xf>
    <xf numFmtId="0" fontId="0" fillId="3" borderId="0" xfId="0" applyFill="1"/>
    <xf numFmtId="164" fontId="0" fillId="12" borderId="0" xfId="0" applyNumberFormat="1" applyFill="1" applyAlignment="1">
      <alignment horizontal="right"/>
    </xf>
    <xf numFmtId="0" fontId="2" fillId="0" borderId="0" xfId="0" applyFont="1" applyFill="1" applyAlignment="1">
      <alignment vertical="center" textRotation="90"/>
    </xf>
    <xf numFmtId="0" fontId="23" fillId="0" borderId="0" xfId="0" applyFont="1"/>
    <xf numFmtId="0" fontId="24" fillId="3" borderId="0" xfId="0" applyFont="1" applyFill="1"/>
    <xf numFmtId="0" fontId="23" fillId="3" borderId="0" xfId="0" applyFont="1" applyFill="1"/>
    <xf numFmtId="0" fontId="0" fillId="0" borderId="5" xfId="0" applyBorder="1"/>
    <xf numFmtId="0" fontId="0" fillId="0" borderId="11" xfId="0" applyBorder="1" applyAlignment="1">
      <alignment horizontal="center"/>
    </xf>
    <xf numFmtId="0" fontId="0" fillId="0" borderId="0" xfId="0" applyBorder="1" applyAlignment="1">
      <alignment horizontal="center"/>
    </xf>
    <xf numFmtId="0" fontId="0" fillId="0" borderId="0" xfId="0" applyBorder="1"/>
    <xf numFmtId="0" fontId="0" fillId="0" borderId="6" xfId="0" applyBorder="1" applyAlignment="1">
      <alignment horizontal="center"/>
    </xf>
    <xf numFmtId="167" fontId="0" fillId="0" borderId="6" xfId="0" applyNumberFormat="1" applyBorder="1" applyAlignment="1">
      <alignment horizontal="center"/>
    </xf>
    <xf numFmtId="0" fontId="0" fillId="4" borderId="0" xfId="0" applyFill="1"/>
    <xf numFmtId="0" fontId="2" fillId="4" borderId="0" xfId="0" applyFont="1" applyFill="1" applyAlignment="1">
      <alignment vertical="center" textRotation="90"/>
    </xf>
    <xf numFmtId="166" fontId="1" fillId="4" borderId="0" xfId="0" applyNumberFormat="1" applyFont="1" applyFill="1"/>
    <xf numFmtId="0" fontId="2" fillId="0" borderId="10" xfId="0" applyFont="1" applyFill="1" applyBorder="1" applyAlignment="1">
      <alignment horizontal="left" indent="1"/>
    </xf>
    <xf numFmtId="0" fontId="2" fillId="0" borderId="26" xfId="0" applyFont="1" applyBorder="1" applyAlignment="1">
      <alignment horizontal="left" indent="1"/>
    </xf>
    <xf numFmtId="0" fontId="2" fillId="0" borderId="11" xfId="0" applyFont="1" applyBorder="1" applyAlignment="1">
      <alignment horizontal="left" indent="1"/>
    </xf>
    <xf numFmtId="0" fontId="2" fillId="0" borderId="5" xfId="0" applyFont="1" applyBorder="1" applyAlignment="1">
      <alignment horizontal="left" indent="1"/>
    </xf>
    <xf numFmtId="0" fontId="0" fillId="0" borderId="6" xfId="0" applyBorder="1"/>
    <xf numFmtId="0" fontId="25" fillId="0" borderId="5" xfId="0" applyFont="1" applyBorder="1" applyAlignment="1">
      <alignment horizontal="center"/>
    </xf>
    <xf numFmtId="0" fontId="25" fillId="0" borderId="6" xfId="0" applyFont="1" applyBorder="1" applyAlignment="1">
      <alignment horizontal="center"/>
    </xf>
    <xf numFmtId="0" fontId="16" fillId="0" borderId="5" xfId="0" quotePrefix="1" applyFont="1" applyBorder="1"/>
    <xf numFmtId="0" fontId="16" fillId="0" borderId="0" xfId="0" applyFont="1" applyBorder="1" applyAlignment="1">
      <alignment horizontal="center"/>
    </xf>
    <xf numFmtId="0" fontId="0" fillId="0" borderId="5" xfId="0" applyBorder="1" applyAlignment="1">
      <alignment horizontal="left" indent="1"/>
    </xf>
    <xf numFmtId="37" fontId="1" fillId="10" borderId="0" xfId="0" applyNumberFormat="1" applyFont="1" applyFill="1" applyBorder="1" applyAlignment="1">
      <alignment horizontal="left" vertical="top" wrapText="1"/>
    </xf>
    <xf numFmtId="0" fontId="1" fillId="10" borderId="0" xfId="0" applyFont="1" applyFill="1" applyBorder="1" applyAlignment="1">
      <alignment horizontal="left" vertical="top" wrapText="1"/>
    </xf>
    <xf numFmtId="0" fontId="16" fillId="0" borderId="6" xfId="0" applyFont="1" applyBorder="1" applyAlignment="1">
      <alignment horizontal="left"/>
    </xf>
    <xf numFmtId="37" fontId="1" fillId="6" borderId="0" xfId="0" applyNumberFormat="1" applyFont="1" applyFill="1" applyBorder="1" applyAlignment="1">
      <alignment horizontal="left" vertical="top" wrapText="1"/>
    </xf>
    <xf numFmtId="0" fontId="1" fillId="6" borderId="0" xfId="0" applyFont="1" applyFill="1" applyBorder="1" applyAlignment="1">
      <alignment horizontal="left" vertical="top" wrapText="1"/>
    </xf>
    <xf numFmtId="0" fontId="17" fillId="0" borderId="5" xfId="0" applyFont="1" applyBorder="1"/>
    <xf numFmtId="0" fontId="17" fillId="0" borderId="0" xfId="0" applyFont="1" applyBorder="1"/>
    <xf numFmtId="164" fontId="17" fillId="0" borderId="6" xfId="0" applyNumberFormat="1" applyFont="1" applyBorder="1"/>
    <xf numFmtId="0" fontId="23" fillId="0" borderId="0" xfId="0" applyFont="1" applyAlignment="1">
      <alignment horizontal="left"/>
    </xf>
    <xf numFmtId="0" fontId="0" fillId="0" borderId="0" xfId="0" applyFill="1" applyAlignment="1">
      <alignment horizontal="left"/>
    </xf>
    <xf numFmtId="0" fontId="2" fillId="6" borderId="10" xfId="0" applyFont="1" applyFill="1" applyBorder="1"/>
    <xf numFmtId="0" fontId="2" fillId="6" borderId="26" xfId="0" applyFont="1" applyFill="1" applyBorder="1"/>
    <xf numFmtId="0" fontId="1" fillId="6" borderId="26" xfId="0" applyFont="1" applyFill="1" applyBorder="1"/>
    <xf numFmtId="0" fontId="2" fillId="6" borderId="11" xfId="0" applyFont="1" applyFill="1" applyBorder="1" applyAlignment="1">
      <alignment horizontal="left"/>
    </xf>
    <xf numFmtId="0" fontId="0" fillId="0" borderId="19" xfId="0" applyBorder="1" applyAlignment="1">
      <alignment horizontal="center"/>
    </xf>
    <xf numFmtId="0" fontId="17" fillId="0" borderId="18" xfId="0" applyFont="1" applyBorder="1" applyAlignment="1">
      <alignment horizontal="center"/>
    </xf>
    <xf numFmtId="0" fontId="19" fillId="0" borderId="17" xfId="0" applyFont="1" applyBorder="1" applyAlignment="1">
      <alignment horizontal="center"/>
    </xf>
    <xf numFmtId="0" fontId="1" fillId="0" borderId="5" xfId="0" applyFont="1" applyBorder="1" applyAlignment="1">
      <alignment horizontal="center"/>
    </xf>
    <xf numFmtId="0" fontId="0" fillId="0" borderId="11" xfId="0" applyNumberFormat="1" applyBorder="1" applyAlignment="1">
      <alignment horizontal="right" indent="1"/>
    </xf>
    <xf numFmtId="0" fontId="0" fillId="0" borderId="6" xfId="0" applyNumberFormat="1" applyBorder="1" applyAlignment="1">
      <alignment horizontal="right" indent="1"/>
    </xf>
    <xf numFmtId="0" fontId="1" fillId="0" borderId="4" xfId="0" applyNumberFormat="1" applyFont="1" applyBorder="1" applyAlignment="1">
      <alignment horizontal="right" indent="1"/>
    </xf>
    <xf numFmtId="0" fontId="0" fillId="0" borderId="10" xfId="0" applyBorder="1" applyAlignment="1">
      <alignment horizontal="left" indent="1"/>
    </xf>
    <xf numFmtId="0" fontId="0" fillId="0" borderId="3" xfId="0" applyBorder="1" applyAlignment="1">
      <alignment horizontal="left" indent="1"/>
    </xf>
    <xf numFmtId="164" fontId="0" fillId="0" borderId="4" xfId="0" applyNumberFormat="1" applyBorder="1" applyAlignment="1">
      <alignment horizontal="center"/>
    </xf>
    <xf numFmtId="0" fontId="1" fillId="0" borderId="10" xfId="0" applyFont="1" applyBorder="1" applyAlignment="1">
      <alignment horizontal="center"/>
    </xf>
    <xf numFmtId="0" fontId="1" fillId="0" borderId="3" xfId="0" applyFont="1" applyBorder="1" applyAlignment="1">
      <alignment horizontal="center"/>
    </xf>
    <xf numFmtId="0" fontId="0" fillId="0" borderId="0" xfId="0" quotePrefix="1" applyAlignment="1">
      <alignment horizontal="left"/>
    </xf>
    <xf numFmtId="0" fontId="0" fillId="3" borderId="12" xfId="0" applyFont="1" applyFill="1" applyBorder="1"/>
    <xf numFmtId="0" fontId="0" fillId="3" borderId="21" xfId="0" applyFill="1" applyBorder="1"/>
    <xf numFmtId="0" fontId="1" fillId="3" borderId="13" xfId="0" applyFont="1" applyFill="1" applyBorder="1"/>
    <xf numFmtId="0" fontId="0" fillId="3" borderId="0" xfId="0" applyFill="1" applyBorder="1"/>
    <xf numFmtId="0" fontId="1" fillId="3" borderId="14" xfId="0" applyFont="1" applyFill="1" applyBorder="1"/>
    <xf numFmtId="0" fontId="0" fillId="3" borderId="22" xfId="0" applyFill="1" applyBorder="1"/>
    <xf numFmtId="166" fontId="0" fillId="12" borderId="0" xfId="0" applyNumberFormat="1" applyFill="1" applyAlignment="1">
      <alignment horizontal="right"/>
    </xf>
    <xf numFmtId="166" fontId="0" fillId="3" borderId="0" xfId="0" applyNumberFormat="1" applyFill="1" applyAlignment="1">
      <alignment horizontal="right"/>
    </xf>
    <xf numFmtId="166" fontId="0" fillId="0" borderId="18" xfId="0" applyNumberFormat="1" applyBorder="1"/>
    <xf numFmtId="166" fontId="0" fillId="8" borderId="0" xfId="0" applyNumberFormat="1" applyFill="1"/>
    <xf numFmtId="166" fontId="0" fillId="13" borderId="0" xfId="0" applyNumberFormat="1" applyFill="1" applyAlignment="1">
      <alignment horizontal="center"/>
    </xf>
    <xf numFmtId="166" fontId="0" fillId="8" borderId="0" xfId="0" applyNumberFormat="1" applyFill="1" applyAlignment="1">
      <alignment horizontal="center"/>
    </xf>
    <xf numFmtId="166" fontId="1" fillId="14" borderId="0" xfId="0" applyNumberFormat="1" applyFont="1" applyFill="1" applyAlignment="1">
      <alignment horizontal="center"/>
    </xf>
    <xf numFmtId="0" fontId="9" fillId="5" borderId="0" xfId="0" applyFont="1" applyFill="1" applyAlignment="1"/>
    <xf numFmtId="0" fontId="0" fillId="5" borderId="0" xfId="0" applyFill="1" applyAlignment="1"/>
    <xf numFmtId="0" fontId="7" fillId="5" borderId="15" xfId="0" applyFont="1" applyFill="1" applyBorder="1" applyAlignment="1">
      <alignment horizontal="left" vertical="center" textRotation="255" indent="3"/>
    </xf>
    <xf numFmtId="0" fontId="6" fillId="0" borderId="30" xfId="0" applyFont="1" applyBorder="1" applyAlignment="1">
      <alignment horizontal="left" vertical="top" wrapText="1" indent="3"/>
    </xf>
    <xf numFmtId="0" fontId="6" fillId="0" borderId="31" xfId="0" applyFont="1" applyBorder="1" applyAlignment="1">
      <alignment horizontal="left" vertical="top" wrapText="1" indent="3"/>
    </xf>
    <xf numFmtId="0" fontId="6" fillId="0" borderId="32" xfId="0" applyFont="1" applyBorder="1" applyAlignment="1">
      <alignment horizontal="left" vertical="top" wrapText="1" indent="3"/>
    </xf>
    <xf numFmtId="0" fontId="2" fillId="5" borderId="0" xfId="0" applyFont="1" applyFill="1" applyAlignment="1">
      <alignment horizontal="left" indent="3"/>
    </xf>
    <xf numFmtId="0" fontId="2" fillId="0" borderId="0" xfId="0" applyFont="1" applyAlignment="1">
      <alignment horizontal="left" indent="3"/>
    </xf>
    <xf numFmtId="0" fontId="0" fillId="15" borderId="0" xfId="0" applyFill="1"/>
    <xf numFmtId="0" fontId="1" fillId="0" borderId="0" xfId="0" quotePrefix="1" applyFont="1" applyAlignment="1">
      <alignment horizontal="left" textRotation="90"/>
    </xf>
    <xf numFmtId="0" fontId="1" fillId="0" borderId="0" xfId="0" applyFont="1" applyAlignment="1">
      <alignment horizontal="left"/>
    </xf>
    <xf numFmtId="0" fontId="27" fillId="0" borderId="0" xfId="0" applyFont="1" applyAlignment="1">
      <alignment textRotation="90"/>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Border="1" applyAlignment="1">
      <alignment horizontal="left" wrapText="1"/>
    </xf>
    <xf numFmtId="0" fontId="1" fillId="0" borderId="0" xfId="0" applyFont="1" applyAlignment="1">
      <alignment horizontal="right" textRotation="90"/>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1" xfId="0" applyBorder="1" applyAlignment="1">
      <alignment horizontal="left" vertical="center"/>
    </xf>
    <xf numFmtId="0" fontId="1" fillId="11" borderId="0" xfId="0" applyFont="1" applyFill="1" applyBorder="1" applyAlignment="1">
      <alignment horizontal="left" vertical="top" wrapText="1"/>
    </xf>
    <xf numFmtId="37" fontId="1" fillId="11" borderId="0" xfId="0" applyNumberFormat="1" applyFont="1" applyFill="1" applyBorder="1" applyAlignment="1">
      <alignment horizontal="left" vertical="top" wrapText="1"/>
    </xf>
    <xf numFmtId="0" fontId="2" fillId="15" borderId="0" xfId="0" applyFont="1" applyFill="1" applyAlignment="1">
      <alignment vertical="center" textRotation="90"/>
    </xf>
    <xf numFmtId="0" fontId="2" fillId="9" borderId="0" xfId="0" applyFont="1" applyFill="1" applyAlignment="1">
      <alignment horizontal="left" vertical="center" textRotation="90"/>
    </xf>
    <xf numFmtId="0" fontId="18" fillId="9" borderId="0" xfId="0" applyFont="1" applyFill="1" applyAlignment="1">
      <alignment horizontal="left" wrapText="1"/>
    </xf>
    <xf numFmtId="0" fontId="2" fillId="9" borderId="0" xfId="0" applyFont="1" applyFill="1" applyAlignment="1">
      <alignment horizontal="left"/>
    </xf>
    <xf numFmtId="164" fontId="0" fillId="9" borderId="0" xfId="0" applyNumberFormat="1" applyFill="1" applyAlignment="1">
      <alignment horizontal="left"/>
    </xf>
    <xf numFmtId="0" fontId="1" fillId="9" borderId="0" xfId="0" applyFont="1" applyFill="1" applyAlignment="1">
      <alignment horizontal="left"/>
    </xf>
    <xf numFmtId="0" fontId="19" fillId="8" borderId="0" xfId="0" applyFont="1" applyFill="1" applyAlignment="1">
      <alignment horizontal="left" wrapText="1"/>
    </xf>
    <xf numFmtId="0" fontId="2" fillId="13" borderId="0" xfId="0" applyFont="1" applyFill="1" applyAlignment="1">
      <alignment horizontal="left" wrapText="1"/>
    </xf>
    <xf numFmtId="0" fontId="2" fillId="8" borderId="0" xfId="0" applyFont="1" applyFill="1" applyAlignment="1">
      <alignment horizontal="left"/>
    </xf>
    <xf numFmtId="0" fontId="2" fillId="3" borderId="0" xfId="0" applyFont="1" applyFill="1" applyAlignment="1">
      <alignment horizontal="left"/>
    </xf>
    <xf numFmtId="0" fontId="2" fillId="12" borderId="0" xfId="0" applyFont="1" applyFill="1" applyAlignment="1">
      <alignment horizontal="left"/>
    </xf>
    <xf numFmtId="0" fontId="2" fillId="0" borderId="17" xfId="0" applyFont="1" applyBorder="1" applyAlignment="1">
      <alignment horizontal="left"/>
    </xf>
    <xf numFmtId="0" fontId="18" fillId="14" borderId="0" xfId="0" applyFont="1" applyFill="1" applyAlignment="1">
      <alignment horizontal="left" wrapText="1"/>
    </xf>
    <xf numFmtId="37" fontId="0" fillId="3" borderId="29" xfId="0" applyNumberFormat="1" applyFill="1" applyBorder="1" applyAlignment="1">
      <alignment horizontal="centerContinuous"/>
    </xf>
    <xf numFmtId="37" fontId="0" fillId="3" borderId="15" xfId="1" applyNumberFormat="1" applyFont="1" applyFill="1" applyBorder="1" applyAlignment="1">
      <alignment horizontal="centerContinuous"/>
    </xf>
    <xf numFmtId="37" fontId="0" fillId="3" borderId="16" xfId="1" applyNumberFormat="1" applyFont="1" applyFill="1" applyBorder="1" applyAlignment="1">
      <alignment horizontal="centerContinuous"/>
    </xf>
    <xf numFmtId="0" fontId="2" fillId="15" borderId="17" xfId="0" applyFont="1" applyFill="1" applyBorder="1"/>
    <xf numFmtId="0" fontId="2" fillId="15" borderId="17" xfId="0" applyFont="1" applyFill="1" applyBorder="1" applyAlignment="1">
      <alignment wrapText="1"/>
    </xf>
    <xf numFmtId="0" fontId="0" fillId="0" borderId="33" xfId="0" applyFill="1" applyBorder="1"/>
    <xf numFmtId="0" fontId="0" fillId="0" borderId="36" xfId="0" applyFill="1" applyBorder="1"/>
    <xf numFmtId="0" fontId="0" fillId="0" borderId="38" xfId="0" applyFill="1" applyBorder="1"/>
    <xf numFmtId="0" fontId="0" fillId="7" borderId="0" xfId="0" applyFill="1" applyAlignment="1">
      <alignment horizontal="center"/>
    </xf>
    <xf numFmtId="0" fontId="10" fillId="7" borderId="0" xfId="0" applyFont="1" applyFill="1" applyAlignment="1">
      <alignment horizontal="center"/>
    </xf>
    <xf numFmtId="0" fontId="1" fillId="3" borderId="0" xfId="0" applyFont="1" applyFill="1"/>
    <xf numFmtId="0" fontId="0" fillId="0" borderId="0" xfId="0" applyFill="1" applyAlignment="1">
      <alignment horizontal="left" wrapText="1"/>
    </xf>
    <xf numFmtId="0" fontId="1" fillId="0" borderId="34" xfId="0" applyFont="1" applyFill="1" applyBorder="1" applyAlignment="1">
      <alignment wrapText="1"/>
    </xf>
    <xf numFmtId="0" fontId="0" fillId="0" borderId="34" xfId="0" applyFill="1" applyBorder="1" applyAlignment="1">
      <alignment wrapText="1"/>
    </xf>
    <xf numFmtId="0" fontId="0" fillId="0" borderId="35" xfId="0" applyFill="1" applyBorder="1" applyAlignment="1">
      <alignment wrapText="1"/>
    </xf>
    <xf numFmtId="0" fontId="1" fillId="0" borderId="18" xfId="0" applyFont="1" applyFill="1" applyBorder="1" applyAlignment="1">
      <alignment wrapText="1"/>
    </xf>
    <xf numFmtId="0" fontId="0" fillId="0" borderId="18" xfId="0" applyFill="1" applyBorder="1" applyAlignment="1">
      <alignment wrapText="1"/>
    </xf>
    <xf numFmtId="0" fontId="0" fillId="0" borderId="37" xfId="0" applyFill="1" applyBorder="1" applyAlignment="1">
      <alignment wrapText="1"/>
    </xf>
    <xf numFmtId="0" fontId="1" fillId="0" borderId="39" xfId="0" applyFont="1" applyFill="1" applyBorder="1" applyAlignment="1">
      <alignment wrapText="1"/>
    </xf>
    <xf numFmtId="0" fontId="0" fillId="0" borderId="39" xfId="0" applyFill="1" applyBorder="1" applyAlignment="1">
      <alignment wrapText="1"/>
    </xf>
    <xf numFmtId="0" fontId="0" fillId="0" borderId="40" xfId="0" applyFill="1" applyBorder="1" applyAlignment="1">
      <alignment wrapText="1"/>
    </xf>
    <xf numFmtId="0" fontId="1" fillId="0" borderId="18" xfId="0" quotePrefix="1" applyFont="1" applyFill="1" applyBorder="1" applyAlignment="1">
      <alignment wrapText="1"/>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 fillId="0" borderId="3" xfId="0" applyFont="1" applyBorder="1" applyAlignment="1">
      <alignment horizontal="left" shrinkToFit="1"/>
    </xf>
    <xf numFmtId="0" fontId="1" fillId="0" borderId="2" xfId="0" applyFont="1" applyBorder="1" applyAlignment="1">
      <alignment horizontal="left" shrinkToFit="1"/>
    </xf>
    <xf numFmtId="0" fontId="10" fillId="0" borderId="0" xfId="0" applyFont="1" applyFill="1" applyAlignment="1">
      <alignment horizontal="left"/>
    </xf>
    <xf numFmtId="167" fontId="2" fillId="6" borderId="26" xfId="0" applyNumberFormat="1" applyFont="1" applyFill="1" applyBorder="1" applyAlignment="1">
      <alignment horizontal="center"/>
    </xf>
    <xf numFmtId="167" fontId="16" fillId="0" borderId="0" xfId="0" applyNumberFormat="1" applyFont="1" applyBorder="1" applyAlignment="1">
      <alignment horizontal="center"/>
    </xf>
    <xf numFmtId="0" fontId="0" fillId="0" borderId="5" xfId="0" applyBorder="1" applyAlignment="1">
      <alignment horizontal="left" indent="1" shrinkToFit="1"/>
    </xf>
    <xf numFmtId="0" fontId="0" fillId="0" borderId="0" xfId="0" applyBorder="1" applyAlignment="1">
      <alignment horizontal="left" indent="1" shrinkToFit="1"/>
    </xf>
    <xf numFmtId="0" fontId="2" fillId="0" borderId="10" xfId="0" applyFont="1" applyBorder="1" applyAlignment="1">
      <alignment horizontal="center"/>
    </xf>
    <xf numFmtId="0" fontId="2" fillId="0" borderId="26" xfId="0" applyFont="1" applyBorder="1" applyAlignment="1">
      <alignment horizontal="center"/>
    </xf>
    <xf numFmtId="0" fontId="25" fillId="0" borderId="10" xfId="0" applyFont="1" applyBorder="1" applyAlignment="1">
      <alignment horizontal="center"/>
    </xf>
    <xf numFmtId="0" fontId="25" fillId="0" borderId="11" xfId="0" applyFont="1" applyBorder="1" applyAlignment="1">
      <alignment horizontal="center"/>
    </xf>
    <xf numFmtId="0" fontId="1" fillId="0" borderId="10" xfId="0" applyFont="1" applyBorder="1" applyAlignment="1">
      <alignment horizontal="left" vertical="top" wrapText="1"/>
    </xf>
    <xf numFmtId="0" fontId="1" fillId="0" borderId="26" xfId="0" applyFont="1" applyBorder="1" applyAlignment="1">
      <alignment horizontal="left" vertical="top" wrapText="1"/>
    </xf>
    <xf numFmtId="0" fontId="1" fillId="0" borderId="11"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Border="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0" fillId="0" borderId="5" xfId="0" applyBorder="1" applyAlignment="1">
      <alignment horizontal="left" vertical="top" wrapText="1" shrinkToFit="1"/>
    </xf>
    <xf numFmtId="0" fontId="0" fillId="0" borderId="0" xfId="0" applyBorder="1" applyAlignment="1">
      <alignment horizontal="left" vertical="top" wrapText="1" shrinkToFit="1"/>
    </xf>
    <xf numFmtId="0" fontId="0" fillId="0" borderId="6" xfId="0" applyBorder="1" applyAlignment="1">
      <alignment horizontal="left" vertical="top" wrapText="1" shrinkToFit="1"/>
    </xf>
    <xf numFmtId="0" fontId="0" fillId="0" borderId="3" xfId="0" applyBorder="1" applyAlignment="1">
      <alignment horizontal="left" vertical="top" wrapText="1" shrinkToFit="1"/>
    </xf>
    <xf numFmtId="0" fontId="0" fillId="0" borderId="2" xfId="0" applyBorder="1" applyAlignment="1">
      <alignment horizontal="left" vertical="top" wrapText="1" shrinkToFit="1"/>
    </xf>
    <xf numFmtId="0" fontId="0" fillId="0" borderId="4" xfId="0" applyBorder="1" applyAlignment="1">
      <alignment horizontal="left" vertical="top" wrapText="1" shrinkToFit="1"/>
    </xf>
    <xf numFmtId="0" fontId="20" fillId="9" borderId="0" xfId="0" applyFont="1" applyFill="1" applyAlignment="1">
      <alignment horizontal="left"/>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0" fillId="0" borderId="3" xfId="0" applyBorder="1" applyAlignment="1">
      <alignment horizontal="left" indent="1"/>
    </xf>
    <xf numFmtId="0" fontId="0" fillId="0" borderId="2" xfId="0" applyBorder="1" applyAlignment="1">
      <alignment horizontal="left" indent="1"/>
    </xf>
    <xf numFmtId="0" fontId="0" fillId="0" borderId="4" xfId="0" applyBorder="1" applyAlignment="1">
      <alignment horizontal="left" indent="1"/>
    </xf>
    <xf numFmtId="0" fontId="10" fillId="0" borderId="22" xfId="0" applyFont="1" applyBorder="1" applyAlignment="1">
      <alignment horizontal="center"/>
    </xf>
    <xf numFmtId="168" fontId="0" fillId="0" borderId="21" xfId="0" applyNumberFormat="1" applyBorder="1" applyAlignment="1">
      <alignment horizontal="center"/>
    </xf>
    <xf numFmtId="168" fontId="0" fillId="0" borderId="28" xfId="0" applyNumberFormat="1" applyBorder="1" applyAlignment="1">
      <alignment horizontal="center"/>
    </xf>
    <xf numFmtId="0" fontId="0" fillId="0" borderId="27" xfId="0" applyBorder="1" applyAlignment="1">
      <alignment horizontal="left" indent="1"/>
    </xf>
    <xf numFmtId="0" fontId="0" fillId="0" borderId="21" xfId="0" applyBorder="1" applyAlignment="1">
      <alignment horizontal="left" indent="1"/>
    </xf>
    <xf numFmtId="0" fontId="7" fillId="5" borderId="15" xfId="0" applyFont="1" applyFill="1" applyBorder="1" applyAlignment="1">
      <alignment horizontal="center" vertical="center" textRotation="255"/>
    </xf>
    <xf numFmtId="0" fontId="4" fillId="0" borderId="1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6" fillId="0" borderId="13" xfId="0" applyFont="1" applyBorder="1" applyAlignment="1">
      <alignment horizontal="center" vertical="top" wrapText="1"/>
    </xf>
    <xf numFmtId="0" fontId="6" fillId="0" borderId="0" xfId="0" applyFont="1" applyBorder="1" applyAlignment="1">
      <alignment horizontal="center" vertical="top" wrapText="1"/>
    </xf>
    <xf numFmtId="0" fontId="6" fillId="0" borderId="15" xfId="0" applyFont="1" applyBorder="1" applyAlignment="1">
      <alignment horizontal="center" vertical="top" wrapText="1"/>
    </xf>
    <xf numFmtId="0" fontId="16" fillId="0" borderId="14" xfId="0" applyFont="1" applyBorder="1" applyAlignment="1">
      <alignment horizontal="left" vertical="top" wrapText="1"/>
    </xf>
    <xf numFmtId="0" fontId="16" fillId="0" borderId="22" xfId="0" applyFont="1" applyBorder="1" applyAlignment="1">
      <alignment horizontal="left" vertical="top" wrapText="1"/>
    </xf>
    <xf numFmtId="0" fontId="16" fillId="0" borderId="16" xfId="0" applyFont="1" applyBorder="1" applyAlignment="1">
      <alignment horizontal="left" vertical="top" wrapText="1"/>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0" fillId="5" borderId="0" xfId="0" applyFill="1" applyBorder="1" applyAlignment="1"/>
  </cellXfs>
  <cellStyles count="2">
    <cellStyle name="Comma" xfId="1" builtinId="3"/>
    <cellStyle name="Normal" xfId="0" builtinId="0"/>
  </cellStyles>
  <dxfs count="42">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ill>
        <patternFill>
          <bgColor theme="1"/>
        </patternFill>
      </fill>
    </dxf>
    <dxf>
      <fill>
        <patternFill>
          <bgColor theme="1"/>
        </patternFill>
      </fill>
    </dxf>
    <dxf>
      <fill>
        <patternFill>
          <bgColor theme="1"/>
        </patternFill>
      </fill>
    </dxf>
    <dxf>
      <font>
        <b/>
        <i val="0"/>
        <color rgb="FFFF0000"/>
      </font>
      <fill>
        <patternFill>
          <bgColor theme="1"/>
        </patternFill>
      </fill>
    </dxf>
    <dxf>
      <font>
        <b/>
        <i val="0"/>
        <color rgb="FFFF0000"/>
      </font>
      <fill>
        <patternFill>
          <bgColor theme="1"/>
        </patternFill>
      </fill>
    </dxf>
    <dxf>
      <font>
        <b val="0"/>
        <i/>
        <color rgb="FFFF0000"/>
      </font>
      <fill>
        <patternFill>
          <bgColor theme="1"/>
        </patternFill>
      </fill>
    </dxf>
    <dxf>
      <fill>
        <patternFill>
          <bgColor theme="1"/>
        </patternFill>
      </fill>
    </dxf>
    <dxf>
      <font>
        <b val="0"/>
        <i/>
        <color rgb="FFFF0000"/>
      </font>
      <fill>
        <patternFill>
          <bgColor theme="1"/>
        </patternFill>
      </fill>
    </dxf>
    <dxf>
      <fill>
        <patternFill>
          <bgColor theme="1"/>
        </patternFill>
      </fill>
    </dxf>
    <dxf>
      <font>
        <b/>
        <i val="0"/>
        <strike val="0"/>
        <color rgb="FFFF0000"/>
      </font>
      <fill>
        <patternFill>
          <bgColor theme="1"/>
        </patternFill>
      </fill>
    </dxf>
    <dxf>
      <font>
        <b/>
        <i val="0"/>
        <strike val="0"/>
        <color rgb="FFFF0000"/>
      </font>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election activeCell="A2" sqref="A2"/>
    </sheetView>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5" t="s">
        <v>7</v>
      </c>
      <c r="B1" s="85" t="s">
        <v>4686</v>
      </c>
      <c r="C1" s="13" t="s">
        <v>2</v>
      </c>
      <c r="D1" s="37" t="s">
        <v>31</v>
      </c>
      <c r="E1" s="51" t="s">
        <v>59</v>
      </c>
      <c r="F1" s="5" t="s">
        <v>3494</v>
      </c>
    </row>
    <row r="2" spans="1:6" ht="15" x14ac:dyDescent="0.25">
      <c r="A2" s="17"/>
      <c r="B2" s="9">
        <v>0</v>
      </c>
      <c r="C2" s="14" t="s">
        <v>30</v>
      </c>
      <c r="D2" s="38">
        <v>0</v>
      </c>
      <c r="E2" s="52" t="s">
        <v>29</v>
      </c>
      <c r="F2" s="55" t="s">
        <v>30</v>
      </c>
    </row>
    <row r="3" spans="1:6" x14ac:dyDescent="0.2">
      <c r="A3" s="6"/>
      <c r="B3" s="9">
        <v>-1</v>
      </c>
      <c r="C3" s="11">
        <v>0</v>
      </c>
      <c r="D3" s="39">
        <v>0</v>
      </c>
      <c r="E3" s="20" t="s">
        <v>73</v>
      </c>
      <c r="F3" s="6" t="s">
        <v>2402</v>
      </c>
    </row>
    <row r="4" spans="1:6" x14ac:dyDescent="0.2">
      <c r="A4" s="6"/>
      <c r="B4" s="9">
        <v>-2</v>
      </c>
      <c r="C4" s="11">
        <v>1</v>
      </c>
      <c r="D4" s="40">
        <v>200</v>
      </c>
      <c r="E4" s="20" t="s">
        <v>79</v>
      </c>
      <c r="F4" s="6" t="s">
        <v>2403</v>
      </c>
    </row>
    <row r="5" spans="1:6" x14ac:dyDescent="0.2">
      <c r="A5" s="6"/>
      <c r="B5" s="9">
        <v>-5</v>
      </c>
      <c r="C5" s="11">
        <v>2</v>
      </c>
      <c r="D5" s="40">
        <v>400</v>
      </c>
      <c r="E5" s="20" t="s">
        <v>84</v>
      </c>
      <c r="F5" s="6" t="s">
        <v>2404</v>
      </c>
    </row>
    <row r="6" spans="1:6" x14ac:dyDescent="0.2">
      <c r="A6" s="6"/>
      <c r="B6" s="9">
        <v>-10</v>
      </c>
      <c r="C6" s="11">
        <v>3</v>
      </c>
      <c r="D6" s="40">
        <v>600</v>
      </c>
      <c r="E6" s="20" t="s">
        <v>87</v>
      </c>
      <c r="F6" s="6" t="s">
        <v>2405</v>
      </c>
    </row>
    <row r="7" spans="1:6" x14ac:dyDescent="0.2">
      <c r="A7" s="6"/>
      <c r="B7" s="9" t="s">
        <v>25</v>
      </c>
      <c r="C7" s="11">
        <v>4</v>
      </c>
      <c r="D7" s="40">
        <v>800</v>
      </c>
      <c r="E7" s="20" t="s">
        <v>88</v>
      </c>
      <c r="F7" s="6" t="s">
        <v>2406</v>
      </c>
    </row>
    <row r="8" spans="1:6" ht="13.5" thickBot="1" x14ac:dyDescent="0.25">
      <c r="A8" s="6"/>
      <c r="B8" s="10" t="s">
        <v>26</v>
      </c>
      <c r="C8" s="11">
        <v>5</v>
      </c>
      <c r="D8" s="40">
        <v>1000</v>
      </c>
      <c r="E8" s="20" t="s">
        <v>90</v>
      </c>
      <c r="F8" s="6" t="s">
        <v>2407</v>
      </c>
    </row>
    <row r="9" spans="1:6" x14ac:dyDescent="0.2">
      <c r="A9" s="6"/>
      <c r="C9" s="11">
        <v>6</v>
      </c>
      <c r="D9" s="40">
        <v>1200</v>
      </c>
      <c r="E9" s="20" t="s">
        <v>91</v>
      </c>
      <c r="F9" s="6" t="s">
        <v>2408</v>
      </c>
    </row>
    <row r="10" spans="1:6" x14ac:dyDescent="0.2">
      <c r="A10" s="6"/>
      <c r="C10" s="11">
        <v>7</v>
      </c>
      <c r="D10" s="40">
        <v>1400</v>
      </c>
      <c r="E10" s="20" t="s">
        <v>93</v>
      </c>
      <c r="F10" s="6" t="s">
        <v>2409</v>
      </c>
    </row>
    <row r="11" spans="1:6" x14ac:dyDescent="0.2">
      <c r="A11" s="6"/>
      <c r="C11" s="11">
        <v>8</v>
      </c>
      <c r="D11" s="40">
        <v>1600</v>
      </c>
      <c r="E11" s="20" t="s">
        <v>94</v>
      </c>
      <c r="F11" s="6" t="s">
        <v>2410</v>
      </c>
    </row>
    <row r="12" spans="1:6" x14ac:dyDescent="0.2">
      <c r="A12" s="6"/>
      <c r="C12" s="11">
        <v>9</v>
      </c>
      <c r="D12" s="40">
        <v>1800</v>
      </c>
      <c r="E12" s="20" t="s">
        <v>97</v>
      </c>
      <c r="F12" s="6" t="s">
        <v>2411</v>
      </c>
    </row>
    <row r="13" spans="1:6" x14ac:dyDescent="0.2">
      <c r="A13" s="6"/>
      <c r="C13" s="11">
        <v>10</v>
      </c>
      <c r="D13" s="40">
        <v>2000</v>
      </c>
      <c r="E13" s="20" t="s">
        <v>98</v>
      </c>
      <c r="F13" s="6" t="s">
        <v>2412</v>
      </c>
    </row>
    <row r="14" spans="1:6" x14ac:dyDescent="0.2">
      <c r="A14" s="6"/>
      <c r="C14" s="11">
        <v>11</v>
      </c>
      <c r="D14" s="40">
        <v>2200</v>
      </c>
      <c r="E14" s="20" t="s">
        <v>103</v>
      </c>
      <c r="F14" s="6" t="s">
        <v>2413</v>
      </c>
    </row>
    <row r="15" spans="1:6" x14ac:dyDescent="0.2">
      <c r="A15" s="6"/>
      <c r="C15" s="11">
        <v>12</v>
      </c>
      <c r="D15" s="40">
        <v>2400</v>
      </c>
      <c r="E15" s="20" t="s">
        <v>106</v>
      </c>
      <c r="F15" s="6" t="s">
        <v>2414</v>
      </c>
    </row>
    <row r="16" spans="1:6" x14ac:dyDescent="0.2">
      <c r="A16" s="6"/>
      <c r="C16" s="11">
        <v>13</v>
      </c>
      <c r="D16" s="40">
        <v>2600</v>
      </c>
      <c r="E16" s="20" t="s">
        <v>109</v>
      </c>
      <c r="F16" s="6" t="s">
        <v>2415</v>
      </c>
    </row>
    <row r="17" spans="1:6" x14ac:dyDescent="0.2">
      <c r="A17" s="6"/>
      <c r="C17" s="11">
        <v>14</v>
      </c>
      <c r="D17" s="40">
        <v>2800</v>
      </c>
      <c r="E17" s="20" t="s">
        <v>110</v>
      </c>
      <c r="F17" s="6" t="s">
        <v>2416</v>
      </c>
    </row>
    <row r="18" spans="1:6" x14ac:dyDescent="0.2">
      <c r="A18" s="6"/>
      <c r="C18" s="11">
        <v>15</v>
      </c>
      <c r="D18" s="40">
        <v>3000</v>
      </c>
      <c r="E18" s="20" t="s">
        <v>113</v>
      </c>
      <c r="F18" s="6" t="s">
        <v>2417</v>
      </c>
    </row>
    <row r="19" spans="1:6" x14ac:dyDescent="0.2">
      <c r="A19" s="6"/>
      <c r="C19" s="11">
        <v>16</v>
      </c>
      <c r="D19" s="40">
        <v>3200</v>
      </c>
      <c r="E19" s="20" t="s">
        <v>115</v>
      </c>
      <c r="F19" s="6" t="s">
        <v>2418</v>
      </c>
    </row>
    <row r="20" spans="1:6" x14ac:dyDescent="0.2">
      <c r="A20" s="6"/>
      <c r="C20" s="11">
        <v>17</v>
      </c>
      <c r="D20" s="40">
        <v>3400</v>
      </c>
      <c r="E20" s="20" t="s">
        <v>117</v>
      </c>
      <c r="F20" s="6" t="s">
        <v>2419</v>
      </c>
    </row>
    <row r="21" spans="1:6" x14ac:dyDescent="0.2">
      <c r="A21" s="6"/>
      <c r="C21" s="11">
        <v>18</v>
      </c>
      <c r="D21" s="40">
        <v>3600</v>
      </c>
      <c r="E21" s="20" t="s">
        <v>120</v>
      </c>
      <c r="F21" s="6" t="s">
        <v>2420</v>
      </c>
    </row>
    <row r="22" spans="1:6" x14ac:dyDescent="0.2">
      <c r="A22" s="6"/>
      <c r="C22" s="11">
        <v>19</v>
      </c>
      <c r="D22" s="40">
        <v>3800</v>
      </c>
      <c r="E22" s="20" t="s">
        <v>123</v>
      </c>
      <c r="F22" s="6" t="s">
        <v>2421</v>
      </c>
    </row>
    <row r="23" spans="1:6" ht="13.5" thickBot="1" x14ac:dyDescent="0.25">
      <c r="A23" s="6"/>
      <c r="C23" s="12">
        <v>20</v>
      </c>
      <c r="D23" s="41">
        <v>4000</v>
      </c>
      <c r="E23" s="20" t="s">
        <v>126</v>
      </c>
      <c r="F23" s="6" t="s">
        <v>2422</v>
      </c>
    </row>
    <row r="24" spans="1:6" x14ac:dyDescent="0.2">
      <c r="A24" s="6"/>
      <c r="E24" s="20" t="s">
        <v>129</v>
      </c>
      <c r="F24" s="6" t="s">
        <v>2423</v>
      </c>
    </row>
    <row r="25" spans="1:6" x14ac:dyDescent="0.2">
      <c r="A25" s="6"/>
      <c r="E25" s="20" t="s">
        <v>135</v>
      </c>
      <c r="F25" s="6" t="s">
        <v>2424</v>
      </c>
    </row>
    <row r="26" spans="1:6" x14ac:dyDescent="0.2">
      <c r="A26" s="6"/>
      <c r="E26" s="20" t="s">
        <v>137</v>
      </c>
      <c r="F26" s="6" t="s">
        <v>2425</v>
      </c>
    </row>
    <row r="27" spans="1:6" x14ac:dyDescent="0.2">
      <c r="A27" s="6"/>
      <c r="E27" s="20" t="s">
        <v>141</v>
      </c>
      <c r="F27" s="6" t="s">
        <v>2426</v>
      </c>
    </row>
    <row r="28" spans="1:6" x14ac:dyDescent="0.2">
      <c r="A28" s="6"/>
      <c r="E28" s="20" t="s">
        <v>144</v>
      </c>
      <c r="F28" s="6" t="s">
        <v>2427</v>
      </c>
    </row>
    <row r="29" spans="1:6" x14ac:dyDescent="0.2">
      <c r="A29" s="6"/>
      <c r="E29" s="20" t="s">
        <v>145</v>
      </c>
      <c r="F29" s="6" t="s">
        <v>2428</v>
      </c>
    </row>
    <row r="30" spans="1:6" x14ac:dyDescent="0.2">
      <c r="A30" s="6"/>
      <c r="E30" s="20" t="s">
        <v>147</v>
      </c>
      <c r="F30" s="6" t="s">
        <v>2429</v>
      </c>
    </row>
    <row r="31" spans="1:6" x14ac:dyDescent="0.2">
      <c r="A31" s="6"/>
      <c r="E31" s="20" t="s">
        <v>150</v>
      </c>
      <c r="F31" s="6" t="s">
        <v>2430</v>
      </c>
    </row>
    <row r="32" spans="1:6" x14ac:dyDescent="0.2">
      <c r="A32" s="6"/>
      <c r="E32" s="20" t="s">
        <v>151</v>
      </c>
      <c r="F32" s="6" t="s">
        <v>2431</v>
      </c>
    </row>
    <row r="33" spans="1:6" x14ac:dyDescent="0.2">
      <c r="A33" s="6"/>
      <c r="E33" s="20" t="s">
        <v>152</v>
      </c>
      <c r="F33" s="6" t="s">
        <v>2432</v>
      </c>
    </row>
    <row r="34" spans="1:6" x14ac:dyDescent="0.2">
      <c r="A34" s="6"/>
      <c r="E34" s="20" t="s">
        <v>155</v>
      </c>
      <c r="F34" s="6" t="s">
        <v>2433</v>
      </c>
    </row>
    <row r="35" spans="1:6" x14ac:dyDescent="0.2">
      <c r="A35" s="6"/>
      <c r="E35" s="20" t="s">
        <v>157</v>
      </c>
      <c r="F35" s="6" t="s">
        <v>2434</v>
      </c>
    </row>
    <row r="36" spans="1:6" x14ac:dyDescent="0.2">
      <c r="A36" s="6"/>
      <c r="E36" s="53" t="s">
        <v>160</v>
      </c>
      <c r="F36" s="6" t="s">
        <v>2435</v>
      </c>
    </row>
    <row r="37" spans="1:6" ht="15" x14ac:dyDescent="0.25">
      <c r="A37" s="6"/>
      <c r="E37" s="54" t="s">
        <v>160</v>
      </c>
      <c r="F37" s="6" t="s">
        <v>2436</v>
      </c>
    </row>
    <row r="38" spans="1:6" x14ac:dyDescent="0.2">
      <c r="A38" s="6"/>
      <c r="E38" s="20" t="s">
        <v>161</v>
      </c>
      <c r="F38" s="6" t="s">
        <v>2437</v>
      </c>
    </row>
    <row r="39" spans="1:6" x14ac:dyDescent="0.2">
      <c r="A39" s="6"/>
      <c r="E39" s="53" t="s">
        <v>163</v>
      </c>
      <c r="F39" s="6" t="s">
        <v>2438</v>
      </c>
    </row>
    <row r="40" spans="1:6" x14ac:dyDescent="0.2">
      <c r="A40" s="6"/>
      <c r="E40" s="20" t="s">
        <v>165</v>
      </c>
      <c r="F40" s="6" t="s">
        <v>2439</v>
      </c>
    </row>
    <row r="41" spans="1:6" x14ac:dyDescent="0.2">
      <c r="A41" s="6"/>
      <c r="E41" s="20" t="s">
        <v>168</v>
      </c>
      <c r="F41" s="6" t="s">
        <v>2440</v>
      </c>
    </row>
    <row r="42" spans="1:6" x14ac:dyDescent="0.2">
      <c r="A42" s="6"/>
      <c r="E42" s="20" t="s">
        <v>169</v>
      </c>
      <c r="F42" s="6" t="s">
        <v>2441</v>
      </c>
    </row>
    <row r="43" spans="1:6" x14ac:dyDescent="0.2">
      <c r="A43" s="6"/>
      <c r="E43" s="20" t="s">
        <v>170</v>
      </c>
      <c r="F43" s="6" t="s">
        <v>2442</v>
      </c>
    </row>
    <row r="44" spans="1:6" x14ac:dyDescent="0.2">
      <c r="A44" s="6"/>
      <c r="E44" s="20" t="s">
        <v>172</v>
      </c>
      <c r="F44" s="6" t="s">
        <v>2443</v>
      </c>
    </row>
    <row r="45" spans="1:6" x14ac:dyDescent="0.2">
      <c r="A45" s="6"/>
      <c r="E45" s="20" t="s">
        <v>175</v>
      </c>
      <c r="F45" s="6" t="s">
        <v>2444</v>
      </c>
    </row>
    <row r="46" spans="1:6" x14ac:dyDescent="0.2">
      <c r="A46" s="6"/>
      <c r="E46" s="20" t="s">
        <v>178</v>
      </c>
      <c r="F46" s="6" t="s">
        <v>2445</v>
      </c>
    </row>
    <row r="47" spans="1:6" x14ac:dyDescent="0.2">
      <c r="A47" s="6"/>
      <c r="E47" s="20" t="s">
        <v>179</v>
      </c>
      <c r="F47" s="6" t="s">
        <v>2446</v>
      </c>
    </row>
    <row r="48" spans="1:6" x14ac:dyDescent="0.2">
      <c r="A48" s="6"/>
      <c r="E48" s="20" t="s">
        <v>181</v>
      </c>
      <c r="F48" s="6" t="s">
        <v>2447</v>
      </c>
    </row>
    <row r="49" spans="1:6" x14ac:dyDescent="0.2">
      <c r="A49" s="6"/>
      <c r="E49" s="20" t="s">
        <v>184</v>
      </c>
      <c r="F49" s="6" t="s">
        <v>2448</v>
      </c>
    </row>
    <row r="50" spans="1:6" x14ac:dyDescent="0.2">
      <c r="A50" s="6"/>
      <c r="E50" s="20" t="s">
        <v>187</v>
      </c>
      <c r="F50" s="6" t="s">
        <v>2449</v>
      </c>
    </row>
    <row r="51" spans="1:6" x14ac:dyDescent="0.2">
      <c r="A51" s="6"/>
      <c r="E51" s="20" t="s">
        <v>189</v>
      </c>
      <c r="F51" s="6" t="s">
        <v>2450</v>
      </c>
    </row>
    <row r="52" spans="1:6" x14ac:dyDescent="0.2">
      <c r="A52" s="6"/>
      <c r="E52" s="20" t="s">
        <v>191</v>
      </c>
      <c r="F52" s="6" t="s">
        <v>2451</v>
      </c>
    </row>
    <row r="53" spans="1:6" x14ac:dyDescent="0.2">
      <c r="A53" s="6"/>
      <c r="E53" s="20" t="s">
        <v>192</v>
      </c>
      <c r="F53" s="6" t="s">
        <v>2452</v>
      </c>
    </row>
    <row r="54" spans="1:6" x14ac:dyDescent="0.2">
      <c r="A54" s="6"/>
      <c r="E54" s="20" t="s">
        <v>194</v>
      </c>
      <c r="F54" s="6" t="s">
        <v>2453</v>
      </c>
    </row>
    <row r="55" spans="1:6" x14ac:dyDescent="0.2">
      <c r="A55" s="6"/>
      <c r="E55" s="20" t="s">
        <v>197</v>
      </c>
      <c r="F55" s="6" t="s">
        <v>2454</v>
      </c>
    </row>
    <row r="56" spans="1:6" x14ac:dyDescent="0.2">
      <c r="A56" s="6"/>
      <c r="E56" s="20" t="s">
        <v>199</v>
      </c>
      <c r="F56" s="6" t="s">
        <v>2455</v>
      </c>
    </row>
    <row r="57" spans="1:6" x14ac:dyDescent="0.2">
      <c r="A57" s="6"/>
      <c r="E57" s="20" t="s">
        <v>201</v>
      </c>
      <c r="F57" s="6" t="s">
        <v>2456</v>
      </c>
    </row>
    <row r="58" spans="1:6" x14ac:dyDescent="0.2">
      <c r="A58" s="6"/>
      <c r="E58" s="20" t="s">
        <v>53</v>
      </c>
      <c r="F58" s="6" t="s">
        <v>2457</v>
      </c>
    </row>
    <row r="59" spans="1:6" x14ac:dyDescent="0.2">
      <c r="A59" s="6"/>
      <c r="E59" s="20" t="s">
        <v>207</v>
      </c>
      <c r="F59" s="6" t="s">
        <v>2458</v>
      </c>
    </row>
    <row r="60" spans="1:6" x14ac:dyDescent="0.2">
      <c r="A60" s="6"/>
      <c r="E60" s="20" t="s">
        <v>209</v>
      </c>
      <c r="F60" s="6" t="s">
        <v>2459</v>
      </c>
    </row>
    <row r="61" spans="1:6" x14ac:dyDescent="0.2">
      <c r="A61" s="6"/>
      <c r="E61" s="20" t="s">
        <v>211</v>
      </c>
      <c r="F61" s="6" t="s">
        <v>2460</v>
      </c>
    </row>
    <row r="62" spans="1:6" x14ac:dyDescent="0.2">
      <c r="A62" s="6"/>
      <c r="E62" s="20" t="s">
        <v>212</v>
      </c>
      <c r="F62" s="6" t="s">
        <v>2461</v>
      </c>
    </row>
    <row r="63" spans="1:6" x14ac:dyDescent="0.2">
      <c r="A63" s="6"/>
      <c r="E63" s="20" t="s">
        <v>54</v>
      </c>
      <c r="F63" s="6" t="s">
        <v>2462</v>
      </c>
    </row>
    <row r="64" spans="1:6" x14ac:dyDescent="0.2">
      <c r="A64" s="6"/>
      <c r="E64" s="53" t="s">
        <v>214</v>
      </c>
      <c r="F64" s="6" t="s">
        <v>2463</v>
      </c>
    </row>
    <row r="65" spans="1:6" x14ac:dyDescent="0.2">
      <c r="A65" s="6"/>
      <c r="E65" s="20" t="s">
        <v>215</v>
      </c>
      <c r="F65" s="6" t="s">
        <v>2464</v>
      </c>
    </row>
    <row r="66" spans="1:6" x14ac:dyDescent="0.2">
      <c r="A66" s="6"/>
      <c r="E66" s="20" t="s">
        <v>216</v>
      </c>
      <c r="F66" s="6" t="s">
        <v>2465</v>
      </c>
    </row>
    <row r="67" spans="1:6" x14ac:dyDescent="0.2">
      <c r="A67" s="6"/>
      <c r="E67" s="20" t="s">
        <v>217</v>
      </c>
      <c r="F67" s="6" t="s">
        <v>2466</v>
      </c>
    </row>
    <row r="68" spans="1:6" x14ac:dyDescent="0.2">
      <c r="A68" s="6"/>
      <c r="E68" s="20" t="s">
        <v>220</v>
      </c>
      <c r="F68" s="6" t="s">
        <v>2467</v>
      </c>
    </row>
    <row r="69" spans="1:6" x14ac:dyDescent="0.2">
      <c r="A69" s="6"/>
      <c r="E69" s="20" t="s">
        <v>222</v>
      </c>
      <c r="F69" s="6" t="s">
        <v>2468</v>
      </c>
    </row>
    <row r="70" spans="1:6" x14ac:dyDescent="0.2">
      <c r="A70" s="6"/>
      <c r="E70" s="20" t="s">
        <v>224</v>
      </c>
      <c r="F70" s="6" t="s">
        <v>2469</v>
      </c>
    </row>
    <row r="71" spans="1:6" x14ac:dyDescent="0.2">
      <c r="A71" s="6"/>
      <c r="E71" s="20" t="s">
        <v>226</v>
      </c>
      <c r="F71" s="6" t="s">
        <v>2470</v>
      </c>
    </row>
    <row r="72" spans="1:6" x14ac:dyDescent="0.2">
      <c r="A72" s="6"/>
      <c r="E72" s="20" t="s">
        <v>228</v>
      </c>
      <c r="F72" s="6" t="s">
        <v>2471</v>
      </c>
    </row>
    <row r="73" spans="1:6" x14ac:dyDescent="0.2">
      <c r="A73" s="6"/>
      <c r="E73" s="20" t="s">
        <v>229</v>
      </c>
      <c r="F73" s="6" t="s">
        <v>2472</v>
      </c>
    </row>
    <row r="74" spans="1:6" x14ac:dyDescent="0.2">
      <c r="A74" s="6"/>
      <c r="E74" s="20" t="s">
        <v>231</v>
      </c>
      <c r="F74" s="6" t="s">
        <v>2473</v>
      </c>
    </row>
    <row r="75" spans="1:6" x14ac:dyDescent="0.2">
      <c r="A75" s="6"/>
      <c r="E75" s="20" t="s">
        <v>234</v>
      </c>
      <c r="F75" s="6" t="s">
        <v>2474</v>
      </c>
    </row>
    <row r="76" spans="1:6" x14ac:dyDescent="0.2">
      <c r="A76" s="6"/>
      <c r="E76" s="20" t="s">
        <v>236</v>
      </c>
      <c r="F76" s="6" t="s">
        <v>2475</v>
      </c>
    </row>
    <row r="77" spans="1:6" x14ac:dyDescent="0.2">
      <c r="A77" s="6"/>
      <c r="E77" s="20" t="s">
        <v>239</v>
      </c>
      <c r="F77" s="6" t="s">
        <v>2476</v>
      </c>
    </row>
    <row r="78" spans="1:6" x14ac:dyDescent="0.2">
      <c r="A78" s="6"/>
      <c r="E78" s="20" t="s">
        <v>240</v>
      </c>
      <c r="F78" s="6" t="s">
        <v>2477</v>
      </c>
    </row>
    <row r="79" spans="1:6" x14ac:dyDescent="0.2">
      <c r="A79" s="6"/>
      <c r="E79" s="20" t="s">
        <v>241</v>
      </c>
      <c r="F79" s="6" t="s">
        <v>2478</v>
      </c>
    </row>
    <row r="80" spans="1:6" x14ac:dyDescent="0.2">
      <c r="A80" s="6"/>
      <c r="E80" s="20" t="s">
        <v>243</v>
      </c>
      <c r="F80" s="6" t="s">
        <v>2479</v>
      </c>
    </row>
    <row r="81" spans="1:6" x14ac:dyDescent="0.2">
      <c r="A81" s="6"/>
      <c r="E81" s="20" t="s">
        <v>244</v>
      </c>
      <c r="F81" s="6" t="s">
        <v>2480</v>
      </c>
    </row>
    <row r="82" spans="1:6" x14ac:dyDescent="0.2">
      <c r="A82" s="6"/>
      <c r="E82" s="20" t="s">
        <v>246</v>
      </c>
      <c r="F82" s="6" t="s">
        <v>2481</v>
      </c>
    </row>
    <row r="83" spans="1:6" x14ac:dyDescent="0.2">
      <c r="A83" s="6"/>
      <c r="E83" s="20" t="s">
        <v>247</v>
      </c>
      <c r="F83" s="6" t="s">
        <v>2482</v>
      </c>
    </row>
    <row r="84" spans="1:6" x14ac:dyDescent="0.2">
      <c r="A84" s="6"/>
      <c r="E84" s="20" t="s">
        <v>249</v>
      </c>
      <c r="F84" s="6" t="s">
        <v>2483</v>
      </c>
    </row>
    <row r="85" spans="1:6" x14ac:dyDescent="0.2">
      <c r="A85" s="6"/>
      <c r="E85" s="20" t="s">
        <v>252</v>
      </c>
      <c r="F85" s="6" t="s">
        <v>2484</v>
      </c>
    </row>
    <row r="86" spans="1:6" x14ac:dyDescent="0.2">
      <c r="A86" s="6"/>
      <c r="E86" s="20" t="s">
        <v>254</v>
      </c>
      <c r="F86" s="6" t="s">
        <v>2485</v>
      </c>
    </row>
    <row r="87" spans="1:6" x14ac:dyDescent="0.2">
      <c r="A87" s="6"/>
      <c r="E87" s="20" t="s">
        <v>255</v>
      </c>
      <c r="F87" s="6" t="s">
        <v>2486</v>
      </c>
    </row>
    <row r="88" spans="1:6" x14ac:dyDescent="0.2">
      <c r="A88" s="6"/>
      <c r="E88" s="20" t="s">
        <v>256</v>
      </c>
      <c r="F88" s="6" t="s">
        <v>2487</v>
      </c>
    </row>
    <row r="89" spans="1:6" x14ac:dyDescent="0.2">
      <c r="A89" s="6"/>
      <c r="E89" s="20" t="s">
        <v>258</v>
      </c>
      <c r="F89" s="6" t="s">
        <v>2488</v>
      </c>
    </row>
    <row r="90" spans="1:6" x14ac:dyDescent="0.2">
      <c r="A90" s="6"/>
      <c r="E90" s="20" t="s">
        <v>260</v>
      </c>
      <c r="F90" s="6" t="s">
        <v>2489</v>
      </c>
    </row>
    <row r="91" spans="1:6" x14ac:dyDescent="0.2">
      <c r="A91" s="6"/>
      <c r="E91" s="20" t="s">
        <v>261</v>
      </c>
      <c r="F91" s="6" t="s">
        <v>2490</v>
      </c>
    </row>
    <row r="92" spans="1:6" ht="13.5" thickBot="1" x14ac:dyDescent="0.25">
      <c r="A92" s="6"/>
      <c r="E92" s="21" t="s">
        <v>263</v>
      </c>
      <c r="F92" s="6" t="s">
        <v>2491</v>
      </c>
    </row>
    <row r="93" spans="1:6" x14ac:dyDescent="0.2">
      <c r="A93" s="6"/>
      <c r="F93" s="6" t="s">
        <v>2492</v>
      </c>
    </row>
    <row r="94" spans="1:6" x14ac:dyDescent="0.2">
      <c r="A94" s="6"/>
      <c r="F94" s="6" t="s">
        <v>2493</v>
      </c>
    </row>
    <row r="95" spans="1:6" x14ac:dyDescent="0.2">
      <c r="A95" s="6"/>
      <c r="F95" s="6" t="s">
        <v>2494</v>
      </c>
    </row>
    <row r="96" spans="1:6" x14ac:dyDescent="0.2">
      <c r="A96" s="6"/>
      <c r="F96" s="6" t="s">
        <v>2495</v>
      </c>
    </row>
    <row r="97" spans="1:6" x14ac:dyDescent="0.2">
      <c r="A97" s="6"/>
      <c r="F97" s="6" t="s">
        <v>2496</v>
      </c>
    </row>
    <row r="98" spans="1:6" x14ac:dyDescent="0.2">
      <c r="A98" s="6"/>
      <c r="F98" s="6" t="s">
        <v>2497</v>
      </c>
    </row>
    <row r="99" spans="1:6" x14ac:dyDescent="0.2">
      <c r="A99" s="6"/>
      <c r="F99" s="6" t="s">
        <v>2498</v>
      </c>
    </row>
    <row r="100" spans="1:6" x14ac:dyDescent="0.2">
      <c r="A100" s="6"/>
      <c r="F100" s="6" t="s">
        <v>2499</v>
      </c>
    </row>
    <row r="101" spans="1:6" x14ac:dyDescent="0.2">
      <c r="A101" s="6"/>
      <c r="F101" s="6" t="s">
        <v>2500</v>
      </c>
    </row>
    <row r="102" spans="1:6" x14ac:dyDescent="0.2">
      <c r="A102" s="6"/>
      <c r="F102" s="6" t="s">
        <v>2501</v>
      </c>
    </row>
    <row r="103" spans="1:6" x14ac:dyDescent="0.2">
      <c r="A103" s="6"/>
      <c r="F103" s="6" t="s">
        <v>2502</v>
      </c>
    </row>
    <row r="104" spans="1:6" x14ac:dyDescent="0.2">
      <c r="A104" s="6"/>
      <c r="F104" s="6" t="s">
        <v>2503</v>
      </c>
    </row>
    <row r="105" spans="1:6" x14ac:dyDescent="0.2">
      <c r="A105" s="6"/>
      <c r="F105" s="6" t="s">
        <v>2504</v>
      </c>
    </row>
    <row r="106" spans="1:6" x14ac:dyDescent="0.2">
      <c r="A106" s="6"/>
      <c r="F106" s="6" t="s">
        <v>2505</v>
      </c>
    </row>
    <row r="107" spans="1:6" x14ac:dyDescent="0.2">
      <c r="A107" s="6"/>
      <c r="F107" s="6" t="s">
        <v>2506</v>
      </c>
    </row>
    <row r="108" spans="1:6" x14ac:dyDescent="0.2">
      <c r="A108" s="6"/>
      <c r="F108" s="6" t="s">
        <v>2507</v>
      </c>
    </row>
    <row r="109" spans="1:6" x14ac:dyDescent="0.2">
      <c r="A109" s="6"/>
      <c r="F109" s="6" t="s">
        <v>2508</v>
      </c>
    </row>
    <row r="110" spans="1:6" x14ac:dyDescent="0.2">
      <c r="A110" s="6"/>
      <c r="F110" s="6" t="s">
        <v>2509</v>
      </c>
    </row>
    <row r="111" spans="1:6" x14ac:dyDescent="0.2">
      <c r="A111" s="6"/>
      <c r="F111" s="6" t="s">
        <v>2510</v>
      </c>
    </row>
    <row r="112" spans="1:6" x14ac:dyDescent="0.2">
      <c r="A112" s="6"/>
      <c r="F112" s="6" t="s">
        <v>2511</v>
      </c>
    </row>
    <row r="113" spans="1:6" x14ac:dyDescent="0.2">
      <c r="A113" s="6"/>
      <c r="F113" s="6" t="s">
        <v>2512</v>
      </c>
    </row>
    <row r="114" spans="1:6" x14ac:dyDescent="0.2">
      <c r="A114" s="6"/>
      <c r="F114" s="6" t="s">
        <v>2513</v>
      </c>
    </row>
    <row r="115" spans="1:6" x14ac:dyDescent="0.2">
      <c r="A115" s="6"/>
      <c r="F115" s="6" t="s">
        <v>2514</v>
      </c>
    </row>
    <row r="116" spans="1:6" x14ac:dyDescent="0.2">
      <c r="A116" s="6"/>
      <c r="F116" s="6" t="s">
        <v>2515</v>
      </c>
    </row>
    <row r="117" spans="1:6" x14ac:dyDescent="0.2">
      <c r="A117" s="6"/>
      <c r="F117" s="6" t="s">
        <v>2516</v>
      </c>
    </row>
    <row r="118" spans="1:6" x14ac:dyDescent="0.2">
      <c r="A118" s="6"/>
      <c r="F118" s="6" t="s">
        <v>2517</v>
      </c>
    </row>
    <row r="119" spans="1:6" x14ac:dyDescent="0.2">
      <c r="A119" s="6"/>
      <c r="F119" s="6" t="s">
        <v>2518</v>
      </c>
    </row>
    <row r="120" spans="1:6" ht="13.5" thickBot="1" x14ac:dyDescent="0.25">
      <c r="A120" s="7" t="s">
        <v>8</v>
      </c>
      <c r="F120" s="6" t="s">
        <v>2519</v>
      </c>
    </row>
    <row r="121" spans="1:6" x14ac:dyDescent="0.2">
      <c r="F121" s="6" t="s">
        <v>2520</v>
      </c>
    </row>
    <row r="122" spans="1:6" x14ac:dyDescent="0.2">
      <c r="F122" s="6" t="s">
        <v>2521</v>
      </c>
    </row>
    <row r="123" spans="1:6" x14ac:dyDescent="0.2">
      <c r="F123" s="6" t="s">
        <v>2522</v>
      </c>
    </row>
    <row r="124" spans="1:6" x14ac:dyDescent="0.2">
      <c r="F124" s="6" t="s">
        <v>2523</v>
      </c>
    </row>
    <row r="125" spans="1:6" x14ac:dyDescent="0.2">
      <c r="F125" s="6" t="s">
        <v>2524</v>
      </c>
    </row>
    <row r="126" spans="1:6" x14ac:dyDescent="0.2">
      <c r="F126" s="6" t="s">
        <v>2525</v>
      </c>
    </row>
    <row r="127" spans="1:6" x14ac:dyDescent="0.2">
      <c r="F127" s="6" t="s">
        <v>2526</v>
      </c>
    </row>
    <row r="128" spans="1:6" x14ac:dyDescent="0.2">
      <c r="F128" s="6" t="s">
        <v>2527</v>
      </c>
    </row>
    <row r="129" spans="6:6" x14ac:dyDescent="0.2">
      <c r="F129" s="6" t="s">
        <v>2528</v>
      </c>
    </row>
    <row r="130" spans="6:6" x14ac:dyDescent="0.2">
      <c r="F130" s="6" t="s">
        <v>2529</v>
      </c>
    </row>
    <row r="131" spans="6:6" x14ac:dyDescent="0.2">
      <c r="F131" s="6" t="s">
        <v>2530</v>
      </c>
    </row>
    <row r="132" spans="6:6" x14ac:dyDescent="0.2">
      <c r="F132" s="6" t="s">
        <v>2531</v>
      </c>
    </row>
    <row r="133" spans="6:6" x14ac:dyDescent="0.2">
      <c r="F133" s="6" t="s">
        <v>2532</v>
      </c>
    </row>
    <row r="134" spans="6:6" x14ac:dyDescent="0.2">
      <c r="F134" s="6" t="s">
        <v>2533</v>
      </c>
    </row>
    <row r="135" spans="6:6" x14ac:dyDescent="0.2">
      <c r="F135" s="6" t="s">
        <v>2534</v>
      </c>
    </row>
    <row r="136" spans="6:6" x14ac:dyDescent="0.2">
      <c r="F136" s="6" t="s">
        <v>2535</v>
      </c>
    </row>
    <row r="137" spans="6:6" x14ac:dyDescent="0.2">
      <c r="F137" s="6" t="s">
        <v>2536</v>
      </c>
    </row>
    <row r="138" spans="6:6" x14ac:dyDescent="0.2">
      <c r="F138" s="6" t="s">
        <v>2537</v>
      </c>
    </row>
    <row r="139" spans="6:6" x14ac:dyDescent="0.2">
      <c r="F139" s="6" t="s">
        <v>2538</v>
      </c>
    </row>
    <row r="140" spans="6:6" x14ac:dyDescent="0.2">
      <c r="F140" s="6" t="s">
        <v>2539</v>
      </c>
    </row>
    <row r="141" spans="6:6" x14ac:dyDescent="0.2">
      <c r="F141" s="6" t="s">
        <v>2540</v>
      </c>
    </row>
    <row r="142" spans="6:6" x14ac:dyDescent="0.2">
      <c r="F142" s="6" t="s">
        <v>2541</v>
      </c>
    </row>
    <row r="143" spans="6:6" x14ac:dyDescent="0.2">
      <c r="F143" s="6" t="s">
        <v>2542</v>
      </c>
    </row>
    <row r="144" spans="6:6" x14ac:dyDescent="0.2">
      <c r="F144" s="6" t="s">
        <v>2543</v>
      </c>
    </row>
    <row r="145" spans="6:6" x14ac:dyDescent="0.2">
      <c r="F145" s="6" t="s">
        <v>2544</v>
      </c>
    </row>
    <row r="146" spans="6:6" x14ac:dyDescent="0.2">
      <c r="F146" s="6" t="s">
        <v>2545</v>
      </c>
    </row>
    <row r="147" spans="6:6" x14ac:dyDescent="0.2">
      <c r="F147" s="6" t="s">
        <v>2546</v>
      </c>
    </row>
    <row r="148" spans="6:6" x14ac:dyDescent="0.2">
      <c r="F148" s="6" t="s">
        <v>2547</v>
      </c>
    </row>
    <row r="149" spans="6:6" x14ac:dyDescent="0.2">
      <c r="F149" s="6" t="s">
        <v>2548</v>
      </c>
    </row>
    <row r="150" spans="6:6" x14ac:dyDescent="0.2">
      <c r="F150" s="6" t="s">
        <v>2549</v>
      </c>
    </row>
    <row r="151" spans="6:6" x14ac:dyDescent="0.2">
      <c r="F151" s="6" t="s">
        <v>2550</v>
      </c>
    </row>
    <row r="152" spans="6:6" x14ac:dyDescent="0.2">
      <c r="F152" s="6" t="s">
        <v>2551</v>
      </c>
    </row>
    <row r="153" spans="6:6" x14ac:dyDescent="0.2">
      <c r="F153" s="6" t="s">
        <v>2552</v>
      </c>
    </row>
    <row r="154" spans="6:6" x14ac:dyDescent="0.2">
      <c r="F154" s="6" t="s">
        <v>2553</v>
      </c>
    </row>
    <row r="155" spans="6:6" x14ac:dyDescent="0.2">
      <c r="F155" s="6" t="s">
        <v>2554</v>
      </c>
    </row>
    <row r="156" spans="6:6" x14ac:dyDescent="0.2">
      <c r="F156" s="6" t="s">
        <v>2555</v>
      </c>
    </row>
    <row r="157" spans="6:6" x14ac:dyDescent="0.2">
      <c r="F157" s="6" t="s">
        <v>2556</v>
      </c>
    </row>
    <row r="158" spans="6:6" x14ac:dyDescent="0.2">
      <c r="F158" s="6" t="s">
        <v>2557</v>
      </c>
    </row>
    <row r="159" spans="6:6" x14ac:dyDescent="0.2">
      <c r="F159" s="6" t="s">
        <v>2558</v>
      </c>
    </row>
    <row r="160" spans="6:6" x14ac:dyDescent="0.2">
      <c r="F160" s="6" t="s">
        <v>2559</v>
      </c>
    </row>
    <row r="161" spans="6:6" x14ac:dyDescent="0.2">
      <c r="F161" s="6" t="s">
        <v>2560</v>
      </c>
    </row>
    <row r="162" spans="6:6" x14ac:dyDescent="0.2">
      <c r="F162" s="6" t="s">
        <v>2561</v>
      </c>
    </row>
    <row r="163" spans="6:6" x14ac:dyDescent="0.2">
      <c r="F163" s="6" t="s">
        <v>2562</v>
      </c>
    </row>
    <row r="164" spans="6:6" x14ac:dyDescent="0.2">
      <c r="F164" s="6" t="s">
        <v>2563</v>
      </c>
    </row>
    <row r="165" spans="6:6" x14ac:dyDescent="0.2">
      <c r="F165" s="6" t="s">
        <v>2564</v>
      </c>
    </row>
    <row r="166" spans="6:6" x14ac:dyDescent="0.2">
      <c r="F166" s="6" t="s">
        <v>2565</v>
      </c>
    </row>
    <row r="167" spans="6:6" x14ac:dyDescent="0.2">
      <c r="F167" s="6" t="s">
        <v>2566</v>
      </c>
    </row>
    <row r="168" spans="6:6" x14ac:dyDescent="0.2">
      <c r="F168" s="6" t="s">
        <v>2567</v>
      </c>
    </row>
    <row r="169" spans="6:6" x14ac:dyDescent="0.2">
      <c r="F169" s="6" t="s">
        <v>2568</v>
      </c>
    </row>
    <row r="170" spans="6:6" x14ac:dyDescent="0.2">
      <c r="F170" s="6" t="s">
        <v>2569</v>
      </c>
    </row>
    <row r="171" spans="6:6" x14ac:dyDescent="0.2">
      <c r="F171" s="6" t="s">
        <v>2570</v>
      </c>
    </row>
    <row r="172" spans="6:6" x14ac:dyDescent="0.2">
      <c r="F172" s="6" t="s">
        <v>2571</v>
      </c>
    </row>
    <row r="173" spans="6:6" x14ac:dyDescent="0.2">
      <c r="F173" s="6" t="s">
        <v>2572</v>
      </c>
    </row>
    <row r="174" spans="6:6" x14ac:dyDescent="0.2">
      <c r="F174" s="6" t="s">
        <v>2573</v>
      </c>
    </row>
    <row r="175" spans="6:6" x14ac:dyDescent="0.2">
      <c r="F175" s="6" t="s">
        <v>2574</v>
      </c>
    </row>
    <row r="176" spans="6:6" x14ac:dyDescent="0.2">
      <c r="F176" s="6" t="s">
        <v>2575</v>
      </c>
    </row>
    <row r="177" spans="6:6" x14ac:dyDescent="0.2">
      <c r="F177" s="6" t="s">
        <v>2576</v>
      </c>
    </row>
    <row r="178" spans="6:6" x14ac:dyDescent="0.2">
      <c r="F178" s="6" t="s">
        <v>2577</v>
      </c>
    </row>
    <row r="179" spans="6:6" x14ac:dyDescent="0.2">
      <c r="F179" s="6" t="s">
        <v>2578</v>
      </c>
    </row>
    <row r="180" spans="6:6" x14ac:dyDescent="0.2">
      <c r="F180" s="6" t="s">
        <v>2579</v>
      </c>
    </row>
    <row r="181" spans="6:6" x14ac:dyDescent="0.2">
      <c r="F181" s="6" t="s">
        <v>2580</v>
      </c>
    </row>
    <row r="182" spans="6:6" x14ac:dyDescent="0.2">
      <c r="F182" s="6" t="s">
        <v>2581</v>
      </c>
    </row>
    <row r="183" spans="6:6" x14ac:dyDescent="0.2">
      <c r="F183" s="6" t="s">
        <v>2582</v>
      </c>
    </row>
    <row r="184" spans="6:6" x14ac:dyDescent="0.2">
      <c r="F184" s="6" t="s">
        <v>2583</v>
      </c>
    </row>
    <row r="185" spans="6:6" x14ac:dyDescent="0.2">
      <c r="F185" s="6" t="s">
        <v>2584</v>
      </c>
    </row>
    <row r="186" spans="6:6" x14ac:dyDescent="0.2">
      <c r="F186" s="6" t="s">
        <v>2585</v>
      </c>
    </row>
    <row r="187" spans="6:6" x14ac:dyDescent="0.2">
      <c r="F187" s="6" t="s">
        <v>2586</v>
      </c>
    </row>
    <row r="188" spans="6:6" x14ac:dyDescent="0.2">
      <c r="F188" s="6" t="s">
        <v>2587</v>
      </c>
    </row>
    <row r="189" spans="6:6" x14ac:dyDescent="0.2">
      <c r="F189" s="6" t="s">
        <v>2588</v>
      </c>
    </row>
    <row r="190" spans="6:6" x14ac:dyDescent="0.2">
      <c r="F190" s="6" t="s">
        <v>2589</v>
      </c>
    </row>
    <row r="191" spans="6:6" x14ac:dyDescent="0.2">
      <c r="F191" s="6" t="s">
        <v>2590</v>
      </c>
    </row>
    <row r="192" spans="6:6" x14ac:dyDescent="0.2">
      <c r="F192" s="6" t="s">
        <v>2591</v>
      </c>
    </row>
    <row r="193" spans="6:6" x14ac:dyDescent="0.2">
      <c r="F193" s="6" t="s">
        <v>2592</v>
      </c>
    </row>
    <row r="194" spans="6:6" x14ac:dyDescent="0.2">
      <c r="F194" s="6" t="s">
        <v>2593</v>
      </c>
    </row>
    <row r="195" spans="6:6" x14ac:dyDescent="0.2">
      <c r="F195" s="6" t="s">
        <v>2594</v>
      </c>
    </row>
    <row r="196" spans="6:6" x14ac:dyDescent="0.2">
      <c r="F196" s="6" t="s">
        <v>2595</v>
      </c>
    </row>
    <row r="197" spans="6:6" x14ac:dyDescent="0.2">
      <c r="F197" s="6" t="s">
        <v>2596</v>
      </c>
    </row>
    <row r="198" spans="6:6" x14ac:dyDescent="0.2">
      <c r="F198" s="6" t="s">
        <v>2597</v>
      </c>
    </row>
    <row r="199" spans="6:6" x14ac:dyDescent="0.2">
      <c r="F199" s="6" t="s">
        <v>2598</v>
      </c>
    </row>
    <row r="200" spans="6:6" x14ac:dyDescent="0.2">
      <c r="F200" s="6" t="s">
        <v>2599</v>
      </c>
    </row>
    <row r="201" spans="6:6" x14ac:dyDescent="0.2">
      <c r="F201" s="6" t="s">
        <v>2600</v>
      </c>
    </row>
    <row r="202" spans="6:6" x14ac:dyDescent="0.2">
      <c r="F202" s="6" t="s">
        <v>2601</v>
      </c>
    </row>
    <row r="203" spans="6:6" x14ac:dyDescent="0.2">
      <c r="F203" s="6" t="s">
        <v>2602</v>
      </c>
    </row>
    <row r="204" spans="6:6" x14ac:dyDescent="0.2">
      <c r="F204" s="6" t="s">
        <v>2603</v>
      </c>
    </row>
    <row r="205" spans="6:6" x14ac:dyDescent="0.2">
      <c r="F205" s="6" t="s">
        <v>2604</v>
      </c>
    </row>
    <row r="206" spans="6:6" x14ac:dyDescent="0.2">
      <c r="F206" s="6" t="s">
        <v>2605</v>
      </c>
    </row>
    <row r="207" spans="6:6" x14ac:dyDescent="0.2">
      <c r="F207" s="6" t="s">
        <v>2606</v>
      </c>
    </row>
    <row r="208" spans="6:6" x14ac:dyDescent="0.2">
      <c r="F208" s="6" t="s">
        <v>2607</v>
      </c>
    </row>
    <row r="209" spans="6:6" x14ac:dyDescent="0.2">
      <c r="F209" s="6" t="s">
        <v>2608</v>
      </c>
    </row>
    <row r="210" spans="6:6" x14ac:dyDescent="0.2">
      <c r="F210" s="6" t="s">
        <v>2609</v>
      </c>
    </row>
    <row r="211" spans="6:6" x14ac:dyDescent="0.2">
      <c r="F211" s="6" t="s">
        <v>2610</v>
      </c>
    </row>
    <row r="212" spans="6:6" x14ac:dyDescent="0.2">
      <c r="F212" s="6" t="s">
        <v>2611</v>
      </c>
    </row>
    <row r="213" spans="6:6" x14ac:dyDescent="0.2">
      <c r="F213" s="6" t="s">
        <v>2612</v>
      </c>
    </row>
    <row r="214" spans="6:6" x14ac:dyDescent="0.2">
      <c r="F214" s="6" t="s">
        <v>2613</v>
      </c>
    </row>
    <row r="215" spans="6:6" x14ac:dyDescent="0.2">
      <c r="F215" s="6" t="s">
        <v>2614</v>
      </c>
    </row>
    <row r="216" spans="6:6" x14ac:dyDescent="0.2">
      <c r="F216" s="6" t="s">
        <v>2615</v>
      </c>
    </row>
    <row r="217" spans="6:6" x14ac:dyDescent="0.2">
      <c r="F217" s="6" t="s">
        <v>2616</v>
      </c>
    </row>
    <row r="218" spans="6:6" x14ac:dyDescent="0.2">
      <c r="F218" s="6" t="s">
        <v>2617</v>
      </c>
    </row>
    <row r="219" spans="6:6" x14ac:dyDescent="0.2">
      <c r="F219" s="6" t="s">
        <v>2618</v>
      </c>
    </row>
    <row r="220" spans="6:6" x14ac:dyDescent="0.2">
      <c r="F220" s="6" t="s">
        <v>2619</v>
      </c>
    </row>
    <row r="221" spans="6:6" x14ac:dyDescent="0.2">
      <c r="F221" s="6" t="s">
        <v>2620</v>
      </c>
    </row>
    <row r="222" spans="6:6" x14ac:dyDescent="0.2">
      <c r="F222" s="6" t="s">
        <v>2621</v>
      </c>
    </row>
    <row r="223" spans="6:6" x14ac:dyDescent="0.2">
      <c r="F223" s="6" t="s">
        <v>2622</v>
      </c>
    </row>
    <row r="224" spans="6:6" x14ac:dyDescent="0.2">
      <c r="F224" s="6" t="s">
        <v>2623</v>
      </c>
    </row>
    <row r="225" spans="6:6" x14ac:dyDescent="0.2">
      <c r="F225" s="6" t="s">
        <v>2624</v>
      </c>
    </row>
    <row r="226" spans="6:6" x14ac:dyDescent="0.2">
      <c r="F226" s="6" t="s">
        <v>2625</v>
      </c>
    </row>
    <row r="227" spans="6:6" x14ac:dyDescent="0.2">
      <c r="F227" s="6" t="s">
        <v>2626</v>
      </c>
    </row>
    <row r="228" spans="6:6" x14ac:dyDescent="0.2">
      <c r="F228" s="6" t="s">
        <v>2627</v>
      </c>
    </row>
    <row r="229" spans="6:6" x14ac:dyDescent="0.2">
      <c r="F229" s="6" t="s">
        <v>2628</v>
      </c>
    </row>
    <row r="230" spans="6:6" x14ac:dyDescent="0.2">
      <c r="F230" s="6" t="s">
        <v>2629</v>
      </c>
    </row>
    <row r="231" spans="6:6" x14ac:dyDescent="0.2">
      <c r="F231" s="6" t="s">
        <v>2630</v>
      </c>
    </row>
    <row r="232" spans="6:6" x14ac:dyDescent="0.2">
      <c r="F232" s="6" t="s">
        <v>2631</v>
      </c>
    </row>
    <row r="233" spans="6:6" x14ac:dyDescent="0.2">
      <c r="F233" s="6" t="s">
        <v>2632</v>
      </c>
    </row>
    <row r="234" spans="6:6" x14ac:dyDescent="0.2">
      <c r="F234" s="6" t="s">
        <v>2633</v>
      </c>
    </row>
    <row r="235" spans="6:6" x14ac:dyDescent="0.2">
      <c r="F235" s="6" t="s">
        <v>2634</v>
      </c>
    </row>
    <row r="236" spans="6:6" x14ac:dyDescent="0.2">
      <c r="F236" s="6" t="s">
        <v>2635</v>
      </c>
    </row>
    <row r="237" spans="6:6" x14ac:dyDescent="0.2">
      <c r="F237" s="6" t="s">
        <v>2636</v>
      </c>
    </row>
    <row r="238" spans="6:6" x14ac:dyDescent="0.2">
      <c r="F238" s="6" t="s">
        <v>2637</v>
      </c>
    </row>
    <row r="239" spans="6:6" x14ac:dyDescent="0.2">
      <c r="F239" s="6" t="s">
        <v>2638</v>
      </c>
    </row>
    <row r="240" spans="6:6" x14ac:dyDescent="0.2">
      <c r="F240" s="6" t="s">
        <v>2639</v>
      </c>
    </row>
    <row r="241" spans="6:6" x14ac:dyDescent="0.2">
      <c r="F241" s="6" t="s">
        <v>2640</v>
      </c>
    </row>
    <row r="242" spans="6:6" x14ac:dyDescent="0.2">
      <c r="F242" s="6" t="s">
        <v>2641</v>
      </c>
    </row>
    <row r="243" spans="6:6" x14ac:dyDescent="0.2">
      <c r="F243" s="6" t="s">
        <v>2642</v>
      </c>
    </row>
    <row r="244" spans="6:6" x14ac:dyDescent="0.2">
      <c r="F244" s="6" t="s">
        <v>2643</v>
      </c>
    </row>
    <row r="245" spans="6:6" x14ac:dyDescent="0.2">
      <c r="F245" s="6" t="s">
        <v>2644</v>
      </c>
    </row>
    <row r="246" spans="6:6" x14ac:dyDescent="0.2">
      <c r="F246" s="6" t="s">
        <v>2645</v>
      </c>
    </row>
    <row r="247" spans="6:6" x14ac:dyDescent="0.2">
      <c r="F247" s="6" t="s">
        <v>2646</v>
      </c>
    </row>
    <row r="248" spans="6:6" x14ac:dyDescent="0.2">
      <c r="F248" s="6" t="s">
        <v>2647</v>
      </c>
    </row>
    <row r="249" spans="6:6" x14ac:dyDescent="0.2">
      <c r="F249" s="6" t="s">
        <v>2648</v>
      </c>
    </row>
    <row r="250" spans="6:6" x14ac:dyDescent="0.2">
      <c r="F250" s="6" t="s">
        <v>2649</v>
      </c>
    </row>
    <row r="251" spans="6:6" x14ac:dyDescent="0.2">
      <c r="F251" s="6" t="s">
        <v>2650</v>
      </c>
    </row>
    <row r="252" spans="6:6" x14ac:dyDescent="0.2">
      <c r="F252" s="6" t="s">
        <v>2651</v>
      </c>
    </row>
    <row r="253" spans="6:6" x14ac:dyDescent="0.2">
      <c r="F253" s="6" t="s">
        <v>2652</v>
      </c>
    </row>
    <row r="254" spans="6:6" x14ac:dyDescent="0.2">
      <c r="F254" s="6" t="s">
        <v>2653</v>
      </c>
    </row>
    <row r="255" spans="6:6" x14ac:dyDescent="0.2">
      <c r="F255" s="6" t="s">
        <v>2654</v>
      </c>
    </row>
    <row r="256" spans="6:6" x14ac:dyDescent="0.2">
      <c r="F256" s="6" t="s">
        <v>2655</v>
      </c>
    </row>
    <row r="257" spans="6:6" x14ac:dyDescent="0.2">
      <c r="F257" s="6" t="s">
        <v>2656</v>
      </c>
    </row>
    <row r="258" spans="6:6" x14ac:dyDescent="0.2">
      <c r="F258" s="6" t="s">
        <v>2657</v>
      </c>
    </row>
    <row r="259" spans="6:6" x14ac:dyDescent="0.2">
      <c r="F259" s="6" t="s">
        <v>2658</v>
      </c>
    </row>
    <row r="260" spans="6:6" x14ac:dyDescent="0.2">
      <c r="F260" s="6" t="s">
        <v>2659</v>
      </c>
    </row>
    <row r="261" spans="6:6" x14ac:dyDescent="0.2">
      <c r="F261" s="6" t="s">
        <v>2660</v>
      </c>
    </row>
    <row r="262" spans="6:6" x14ac:dyDescent="0.2">
      <c r="F262" s="6" t="s">
        <v>2661</v>
      </c>
    </row>
    <row r="263" spans="6:6" x14ac:dyDescent="0.2">
      <c r="F263" s="6" t="s">
        <v>2662</v>
      </c>
    </row>
    <row r="264" spans="6:6" x14ac:dyDescent="0.2">
      <c r="F264" s="6" t="s">
        <v>2663</v>
      </c>
    </row>
    <row r="265" spans="6:6" x14ac:dyDescent="0.2">
      <c r="F265" s="6" t="s">
        <v>2664</v>
      </c>
    </row>
    <row r="266" spans="6:6" x14ac:dyDescent="0.2">
      <c r="F266" s="6" t="s">
        <v>2665</v>
      </c>
    </row>
    <row r="267" spans="6:6" x14ac:dyDescent="0.2">
      <c r="F267" s="6" t="s">
        <v>2666</v>
      </c>
    </row>
    <row r="268" spans="6:6" x14ac:dyDescent="0.2">
      <c r="F268" s="6" t="s">
        <v>2667</v>
      </c>
    </row>
    <row r="269" spans="6:6" x14ac:dyDescent="0.2">
      <c r="F269" s="6" t="s">
        <v>2668</v>
      </c>
    </row>
    <row r="270" spans="6:6" x14ac:dyDescent="0.2">
      <c r="F270" s="6" t="s">
        <v>2669</v>
      </c>
    </row>
    <row r="271" spans="6:6" x14ac:dyDescent="0.2">
      <c r="F271" s="6" t="s">
        <v>2670</v>
      </c>
    </row>
    <row r="272" spans="6:6" x14ac:dyDescent="0.2">
      <c r="F272" s="6" t="s">
        <v>2671</v>
      </c>
    </row>
    <row r="273" spans="6:6" x14ac:dyDescent="0.2">
      <c r="F273" s="6" t="s">
        <v>2672</v>
      </c>
    </row>
    <row r="274" spans="6:6" x14ac:dyDescent="0.2">
      <c r="F274" s="6" t="s">
        <v>2673</v>
      </c>
    </row>
    <row r="275" spans="6:6" x14ac:dyDescent="0.2">
      <c r="F275" s="6" t="s">
        <v>2674</v>
      </c>
    </row>
    <row r="276" spans="6:6" x14ac:dyDescent="0.2">
      <c r="F276" s="6" t="s">
        <v>2675</v>
      </c>
    </row>
    <row r="277" spans="6:6" x14ac:dyDescent="0.2">
      <c r="F277" s="6" t="s">
        <v>2676</v>
      </c>
    </row>
    <row r="278" spans="6:6" x14ac:dyDescent="0.2">
      <c r="F278" s="6" t="s">
        <v>2677</v>
      </c>
    </row>
    <row r="279" spans="6:6" x14ac:dyDescent="0.2">
      <c r="F279" s="6" t="s">
        <v>2678</v>
      </c>
    </row>
    <row r="280" spans="6:6" x14ac:dyDescent="0.2">
      <c r="F280" s="6" t="s">
        <v>2679</v>
      </c>
    </row>
    <row r="281" spans="6:6" x14ac:dyDescent="0.2">
      <c r="F281" s="6" t="s">
        <v>2680</v>
      </c>
    </row>
    <row r="282" spans="6:6" x14ac:dyDescent="0.2">
      <c r="F282" s="6" t="s">
        <v>2681</v>
      </c>
    </row>
    <row r="283" spans="6:6" x14ac:dyDescent="0.2">
      <c r="F283" s="6" t="s">
        <v>2682</v>
      </c>
    </row>
    <row r="284" spans="6:6" x14ac:dyDescent="0.2">
      <c r="F284" s="6" t="s">
        <v>2683</v>
      </c>
    </row>
    <row r="285" spans="6:6" x14ac:dyDescent="0.2">
      <c r="F285" s="6" t="s">
        <v>2684</v>
      </c>
    </row>
    <row r="286" spans="6:6" x14ac:dyDescent="0.2">
      <c r="F286" s="6" t="s">
        <v>2685</v>
      </c>
    </row>
    <row r="287" spans="6:6" x14ac:dyDescent="0.2">
      <c r="F287" s="6" t="s">
        <v>2686</v>
      </c>
    </row>
    <row r="288" spans="6:6" x14ac:dyDescent="0.2">
      <c r="F288" s="6" t="s">
        <v>2687</v>
      </c>
    </row>
    <row r="289" spans="6:6" x14ac:dyDescent="0.2">
      <c r="F289" s="6" t="s">
        <v>2688</v>
      </c>
    </row>
    <row r="290" spans="6:6" x14ac:dyDescent="0.2">
      <c r="F290" s="6" t="s">
        <v>2689</v>
      </c>
    </row>
    <row r="291" spans="6:6" x14ac:dyDescent="0.2">
      <c r="F291" s="6" t="s">
        <v>2690</v>
      </c>
    </row>
    <row r="292" spans="6:6" x14ac:dyDescent="0.2">
      <c r="F292" s="6" t="s">
        <v>2691</v>
      </c>
    </row>
    <row r="293" spans="6:6" x14ac:dyDescent="0.2">
      <c r="F293" s="6" t="s">
        <v>2692</v>
      </c>
    </row>
    <row r="294" spans="6:6" x14ac:dyDescent="0.2">
      <c r="F294" s="6" t="s">
        <v>2693</v>
      </c>
    </row>
    <row r="295" spans="6:6" x14ac:dyDescent="0.2">
      <c r="F295" s="6" t="s">
        <v>2694</v>
      </c>
    </row>
    <row r="296" spans="6:6" x14ac:dyDescent="0.2">
      <c r="F296" s="6" t="s">
        <v>2695</v>
      </c>
    </row>
    <row r="297" spans="6:6" x14ac:dyDescent="0.2">
      <c r="F297" s="6" t="s">
        <v>2696</v>
      </c>
    </row>
    <row r="298" spans="6:6" x14ac:dyDescent="0.2">
      <c r="F298" s="6" t="s">
        <v>2697</v>
      </c>
    </row>
    <row r="299" spans="6:6" x14ac:dyDescent="0.2">
      <c r="F299" s="6" t="s">
        <v>2698</v>
      </c>
    </row>
    <row r="300" spans="6:6" x14ac:dyDescent="0.2">
      <c r="F300" s="6" t="s">
        <v>2699</v>
      </c>
    </row>
    <row r="301" spans="6:6" x14ac:dyDescent="0.2">
      <c r="F301" s="6" t="s">
        <v>2700</v>
      </c>
    </row>
    <row r="302" spans="6:6" x14ac:dyDescent="0.2">
      <c r="F302" s="6" t="s">
        <v>2701</v>
      </c>
    </row>
    <row r="303" spans="6:6" x14ac:dyDescent="0.2">
      <c r="F303" s="6" t="s">
        <v>2702</v>
      </c>
    </row>
    <row r="304" spans="6:6" x14ac:dyDescent="0.2">
      <c r="F304" s="6" t="s">
        <v>2703</v>
      </c>
    </row>
    <row r="305" spans="6:6" x14ac:dyDescent="0.2">
      <c r="F305" s="6" t="s">
        <v>2704</v>
      </c>
    </row>
    <row r="306" spans="6:6" x14ac:dyDescent="0.2">
      <c r="F306" s="6" t="s">
        <v>2705</v>
      </c>
    </row>
    <row r="307" spans="6:6" x14ac:dyDescent="0.2">
      <c r="F307" s="6" t="s">
        <v>2706</v>
      </c>
    </row>
    <row r="308" spans="6:6" x14ac:dyDescent="0.2">
      <c r="F308" s="6" t="s">
        <v>2707</v>
      </c>
    </row>
    <row r="309" spans="6:6" x14ac:dyDescent="0.2">
      <c r="F309" s="6" t="s">
        <v>2708</v>
      </c>
    </row>
    <row r="310" spans="6:6" x14ac:dyDescent="0.2">
      <c r="F310" s="6" t="s">
        <v>2709</v>
      </c>
    </row>
    <row r="311" spans="6:6" x14ac:dyDescent="0.2">
      <c r="F311" s="6" t="s">
        <v>2710</v>
      </c>
    </row>
    <row r="312" spans="6:6" x14ac:dyDescent="0.2">
      <c r="F312" s="6" t="s">
        <v>2711</v>
      </c>
    </row>
    <row r="313" spans="6:6" x14ac:dyDescent="0.2">
      <c r="F313" s="6" t="s">
        <v>2712</v>
      </c>
    </row>
    <row r="314" spans="6:6" x14ac:dyDescent="0.2">
      <c r="F314" s="6" t="s">
        <v>2713</v>
      </c>
    </row>
    <row r="315" spans="6:6" x14ac:dyDescent="0.2">
      <c r="F315" s="6" t="s">
        <v>2714</v>
      </c>
    </row>
    <row r="316" spans="6:6" x14ac:dyDescent="0.2">
      <c r="F316" s="6" t="s">
        <v>2715</v>
      </c>
    </row>
    <row r="317" spans="6:6" x14ac:dyDescent="0.2">
      <c r="F317" s="6" t="s">
        <v>2716</v>
      </c>
    </row>
    <row r="318" spans="6:6" x14ac:dyDescent="0.2">
      <c r="F318" s="6" t="s">
        <v>2717</v>
      </c>
    </row>
    <row r="319" spans="6:6" x14ac:dyDescent="0.2">
      <c r="F319" s="6" t="s">
        <v>2718</v>
      </c>
    </row>
    <row r="320" spans="6:6" x14ac:dyDescent="0.2">
      <c r="F320" s="6" t="s">
        <v>2719</v>
      </c>
    </row>
    <row r="321" spans="6:6" x14ac:dyDescent="0.2">
      <c r="F321" s="6" t="s">
        <v>2720</v>
      </c>
    </row>
    <row r="322" spans="6:6" x14ac:dyDescent="0.2">
      <c r="F322" s="6" t="s">
        <v>2721</v>
      </c>
    </row>
    <row r="323" spans="6:6" x14ac:dyDescent="0.2">
      <c r="F323" s="6" t="s">
        <v>2722</v>
      </c>
    </row>
    <row r="324" spans="6:6" x14ac:dyDescent="0.2">
      <c r="F324" s="6" t="s">
        <v>2723</v>
      </c>
    </row>
    <row r="325" spans="6:6" x14ac:dyDescent="0.2">
      <c r="F325" s="6" t="s">
        <v>2724</v>
      </c>
    </row>
    <row r="326" spans="6:6" x14ac:dyDescent="0.2">
      <c r="F326" s="6" t="s">
        <v>2725</v>
      </c>
    </row>
    <row r="327" spans="6:6" x14ac:dyDescent="0.2">
      <c r="F327" s="6" t="s">
        <v>2726</v>
      </c>
    </row>
    <row r="328" spans="6:6" x14ac:dyDescent="0.2">
      <c r="F328" s="6" t="s">
        <v>2727</v>
      </c>
    </row>
    <row r="329" spans="6:6" x14ac:dyDescent="0.2">
      <c r="F329" s="6" t="s">
        <v>2728</v>
      </c>
    </row>
    <row r="330" spans="6:6" x14ac:dyDescent="0.2">
      <c r="F330" s="6" t="s">
        <v>2729</v>
      </c>
    </row>
    <row r="331" spans="6:6" x14ac:dyDescent="0.2">
      <c r="F331" s="6" t="s">
        <v>2730</v>
      </c>
    </row>
    <row r="332" spans="6:6" x14ac:dyDescent="0.2">
      <c r="F332" s="6" t="s">
        <v>2731</v>
      </c>
    </row>
    <row r="333" spans="6:6" x14ac:dyDescent="0.2">
      <c r="F333" s="6" t="s">
        <v>2732</v>
      </c>
    </row>
    <row r="334" spans="6:6" x14ac:dyDescent="0.2">
      <c r="F334" s="6" t="s">
        <v>2733</v>
      </c>
    </row>
    <row r="335" spans="6:6" x14ac:dyDescent="0.2">
      <c r="F335" s="6" t="s">
        <v>2734</v>
      </c>
    </row>
    <row r="336" spans="6:6" x14ac:dyDescent="0.2">
      <c r="F336" s="6" t="s">
        <v>2735</v>
      </c>
    </row>
    <row r="337" spans="6:6" x14ac:dyDescent="0.2">
      <c r="F337" s="6" t="s">
        <v>2736</v>
      </c>
    </row>
    <row r="338" spans="6:6" x14ac:dyDescent="0.2">
      <c r="F338" s="6" t="s">
        <v>2737</v>
      </c>
    </row>
    <row r="339" spans="6:6" x14ac:dyDescent="0.2">
      <c r="F339" s="6" t="s">
        <v>2738</v>
      </c>
    </row>
    <row r="340" spans="6:6" x14ac:dyDescent="0.2">
      <c r="F340" s="6" t="s">
        <v>2739</v>
      </c>
    </row>
    <row r="341" spans="6:6" x14ac:dyDescent="0.2">
      <c r="F341" s="6" t="s">
        <v>2740</v>
      </c>
    </row>
    <row r="342" spans="6:6" x14ac:dyDescent="0.2">
      <c r="F342" s="6" t="s">
        <v>2741</v>
      </c>
    </row>
    <row r="343" spans="6:6" x14ac:dyDescent="0.2">
      <c r="F343" s="6" t="s">
        <v>2742</v>
      </c>
    </row>
    <row r="344" spans="6:6" x14ac:dyDescent="0.2">
      <c r="F344" s="6" t="s">
        <v>2743</v>
      </c>
    </row>
    <row r="345" spans="6:6" x14ac:dyDescent="0.2">
      <c r="F345" s="6" t="s">
        <v>2744</v>
      </c>
    </row>
    <row r="346" spans="6:6" x14ac:dyDescent="0.2">
      <c r="F346" s="6" t="s">
        <v>2745</v>
      </c>
    </row>
    <row r="347" spans="6:6" x14ac:dyDescent="0.2">
      <c r="F347" s="6" t="s">
        <v>2746</v>
      </c>
    </row>
    <row r="348" spans="6:6" x14ac:dyDescent="0.2">
      <c r="F348" s="6" t="s">
        <v>2747</v>
      </c>
    </row>
    <row r="349" spans="6:6" x14ac:dyDescent="0.2">
      <c r="F349" s="6" t="s">
        <v>2748</v>
      </c>
    </row>
    <row r="350" spans="6:6" x14ac:dyDescent="0.2">
      <c r="F350" s="6" t="s">
        <v>2749</v>
      </c>
    </row>
    <row r="351" spans="6:6" x14ac:dyDescent="0.2">
      <c r="F351" s="6" t="s">
        <v>2750</v>
      </c>
    </row>
    <row r="352" spans="6:6" x14ac:dyDescent="0.2">
      <c r="F352" s="6" t="s">
        <v>2751</v>
      </c>
    </row>
    <row r="353" spans="6:6" x14ac:dyDescent="0.2">
      <c r="F353" s="6" t="s">
        <v>2752</v>
      </c>
    </row>
    <row r="354" spans="6:6" x14ac:dyDescent="0.2">
      <c r="F354" s="6" t="s">
        <v>2753</v>
      </c>
    </row>
    <row r="355" spans="6:6" x14ac:dyDescent="0.2">
      <c r="F355" s="6" t="s">
        <v>2754</v>
      </c>
    </row>
    <row r="356" spans="6:6" x14ac:dyDescent="0.2">
      <c r="F356" s="6" t="s">
        <v>2755</v>
      </c>
    </row>
    <row r="357" spans="6:6" x14ac:dyDescent="0.2">
      <c r="F357" s="6" t="s">
        <v>2756</v>
      </c>
    </row>
    <row r="358" spans="6:6" x14ac:dyDescent="0.2">
      <c r="F358" s="6" t="s">
        <v>2757</v>
      </c>
    </row>
    <row r="359" spans="6:6" x14ac:dyDescent="0.2">
      <c r="F359" s="6" t="s">
        <v>2758</v>
      </c>
    </row>
    <row r="360" spans="6:6" x14ac:dyDescent="0.2">
      <c r="F360" s="6" t="s">
        <v>2759</v>
      </c>
    </row>
    <row r="361" spans="6:6" x14ac:dyDescent="0.2">
      <c r="F361" s="6" t="s">
        <v>2760</v>
      </c>
    </row>
    <row r="362" spans="6:6" x14ac:dyDescent="0.2">
      <c r="F362" s="6" t="s">
        <v>2761</v>
      </c>
    </row>
    <row r="363" spans="6:6" x14ac:dyDescent="0.2">
      <c r="F363" s="6" t="s">
        <v>2762</v>
      </c>
    </row>
    <row r="364" spans="6:6" x14ac:dyDescent="0.2">
      <c r="F364" s="6" t="s">
        <v>2763</v>
      </c>
    </row>
    <row r="365" spans="6:6" x14ac:dyDescent="0.2">
      <c r="F365" s="6" t="s">
        <v>2764</v>
      </c>
    </row>
    <row r="366" spans="6:6" x14ac:dyDescent="0.2">
      <c r="F366" s="6" t="s">
        <v>2765</v>
      </c>
    </row>
    <row r="367" spans="6:6" x14ac:dyDescent="0.2">
      <c r="F367" s="6" t="s">
        <v>2766</v>
      </c>
    </row>
    <row r="368" spans="6:6" x14ac:dyDescent="0.2">
      <c r="F368" s="6" t="s">
        <v>2767</v>
      </c>
    </row>
    <row r="369" spans="6:6" x14ac:dyDescent="0.2">
      <c r="F369" s="6" t="s">
        <v>2768</v>
      </c>
    </row>
    <row r="370" spans="6:6" x14ac:dyDescent="0.2">
      <c r="F370" s="6" t="s">
        <v>2769</v>
      </c>
    </row>
    <row r="371" spans="6:6" x14ac:dyDescent="0.2">
      <c r="F371" s="6" t="s">
        <v>2770</v>
      </c>
    </row>
    <row r="372" spans="6:6" x14ac:dyDescent="0.2">
      <c r="F372" s="6" t="s">
        <v>2771</v>
      </c>
    </row>
    <row r="373" spans="6:6" x14ac:dyDescent="0.2">
      <c r="F373" s="6" t="s">
        <v>2772</v>
      </c>
    </row>
    <row r="374" spans="6:6" x14ac:dyDescent="0.2">
      <c r="F374" s="6" t="s">
        <v>2773</v>
      </c>
    </row>
    <row r="375" spans="6:6" x14ac:dyDescent="0.2">
      <c r="F375" s="6" t="s">
        <v>2774</v>
      </c>
    </row>
    <row r="376" spans="6:6" x14ac:dyDescent="0.2">
      <c r="F376" s="6" t="s">
        <v>2775</v>
      </c>
    </row>
    <row r="377" spans="6:6" x14ac:dyDescent="0.2">
      <c r="F377" s="6" t="s">
        <v>2776</v>
      </c>
    </row>
    <row r="378" spans="6:6" x14ac:dyDescent="0.2">
      <c r="F378" s="6" t="s">
        <v>2777</v>
      </c>
    </row>
    <row r="379" spans="6:6" x14ac:dyDescent="0.2">
      <c r="F379" s="6" t="s">
        <v>2778</v>
      </c>
    </row>
    <row r="380" spans="6:6" x14ac:dyDescent="0.2">
      <c r="F380" s="6" t="s">
        <v>2779</v>
      </c>
    </row>
    <row r="381" spans="6:6" x14ac:dyDescent="0.2">
      <c r="F381" s="6" t="s">
        <v>2780</v>
      </c>
    </row>
    <row r="382" spans="6:6" x14ac:dyDescent="0.2">
      <c r="F382" s="6" t="s">
        <v>2781</v>
      </c>
    </row>
    <row r="383" spans="6:6" x14ac:dyDescent="0.2">
      <c r="F383" s="6" t="s">
        <v>2782</v>
      </c>
    </row>
    <row r="384" spans="6:6" x14ac:dyDescent="0.2">
      <c r="F384" s="6" t="s">
        <v>2783</v>
      </c>
    </row>
    <row r="385" spans="6:6" x14ac:dyDescent="0.2">
      <c r="F385" s="6" t="s">
        <v>2784</v>
      </c>
    </row>
    <row r="386" spans="6:6" x14ac:dyDescent="0.2">
      <c r="F386" s="6" t="s">
        <v>2785</v>
      </c>
    </row>
    <row r="387" spans="6:6" x14ac:dyDescent="0.2">
      <c r="F387" s="6" t="s">
        <v>2786</v>
      </c>
    </row>
    <row r="388" spans="6:6" x14ac:dyDescent="0.2">
      <c r="F388" s="6" t="s">
        <v>2787</v>
      </c>
    </row>
    <row r="389" spans="6:6" x14ac:dyDescent="0.2">
      <c r="F389" s="6" t="s">
        <v>2788</v>
      </c>
    </row>
    <row r="390" spans="6:6" x14ac:dyDescent="0.2">
      <c r="F390" s="6" t="s">
        <v>2789</v>
      </c>
    </row>
    <row r="391" spans="6:6" x14ac:dyDescent="0.2">
      <c r="F391" s="6" t="s">
        <v>2790</v>
      </c>
    </row>
    <row r="392" spans="6:6" x14ac:dyDescent="0.2">
      <c r="F392" s="6" t="s">
        <v>2791</v>
      </c>
    </row>
    <row r="393" spans="6:6" x14ac:dyDescent="0.2">
      <c r="F393" s="6" t="s">
        <v>2792</v>
      </c>
    </row>
    <row r="394" spans="6:6" x14ac:dyDescent="0.2">
      <c r="F394" s="6" t="s">
        <v>2793</v>
      </c>
    </row>
    <row r="395" spans="6:6" x14ac:dyDescent="0.2">
      <c r="F395" s="6" t="s">
        <v>2794</v>
      </c>
    </row>
    <row r="396" spans="6:6" x14ac:dyDescent="0.2">
      <c r="F396" s="6" t="s">
        <v>2795</v>
      </c>
    </row>
    <row r="397" spans="6:6" x14ac:dyDescent="0.2">
      <c r="F397" s="6" t="s">
        <v>2796</v>
      </c>
    </row>
    <row r="398" spans="6:6" x14ac:dyDescent="0.2">
      <c r="F398" s="6" t="s">
        <v>2797</v>
      </c>
    </row>
    <row r="399" spans="6:6" x14ac:dyDescent="0.2">
      <c r="F399" s="6" t="s">
        <v>2798</v>
      </c>
    </row>
    <row r="400" spans="6:6" x14ac:dyDescent="0.2">
      <c r="F400" s="6" t="s">
        <v>2799</v>
      </c>
    </row>
    <row r="401" spans="6:6" x14ac:dyDescent="0.2">
      <c r="F401" s="6" t="s">
        <v>2800</v>
      </c>
    </row>
    <row r="402" spans="6:6" x14ac:dyDescent="0.2">
      <c r="F402" s="6" t="s">
        <v>2801</v>
      </c>
    </row>
    <row r="403" spans="6:6" x14ac:dyDescent="0.2">
      <c r="F403" s="6" t="s">
        <v>2802</v>
      </c>
    </row>
    <row r="404" spans="6:6" x14ac:dyDescent="0.2">
      <c r="F404" s="6" t="s">
        <v>2803</v>
      </c>
    </row>
    <row r="405" spans="6:6" x14ac:dyDescent="0.2">
      <c r="F405" s="6" t="s">
        <v>2804</v>
      </c>
    </row>
    <row r="406" spans="6:6" x14ac:dyDescent="0.2">
      <c r="F406" s="6" t="s">
        <v>2805</v>
      </c>
    </row>
    <row r="407" spans="6:6" x14ac:dyDescent="0.2">
      <c r="F407" s="6" t="s">
        <v>2806</v>
      </c>
    </row>
    <row r="408" spans="6:6" x14ac:dyDescent="0.2">
      <c r="F408" s="6" t="s">
        <v>2807</v>
      </c>
    </row>
    <row r="409" spans="6:6" x14ac:dyDescent="0.2">
      <c r="F409" s="6" t="s">
        <v>2808</v>
      </c>
    </row>
    <row r="410" spans="6:6" x14ac:dyDescent="0.2">
      <c r="F410" s="6" t="s">
        <v>2809</v>
      </c>
    </row>
    <row r="411" spans="6:6" x14ac:dyDescent="0.2">
      <c r="F411" s="6" t="s">
        <v>2810</v>
      </c>
    </row>
    <row r="412" spans="6:6" x14ac:dyDescent="0.2">
      <c r="F412" s="6" t="s">
        <v>2811</v>
      </c>
    </row>
    <row r="413" spans="6:6" x14ac:dyDescent="0.2">
      <c r="F413" s="6" t="s">
        <v>2812</v>
      </c>
    </row>
    <row r="414" spans="6:6" x14ac:dyDescent="0.2">
      <c r="F414" s="6" t="s">
        <v>2813</v>
      </c>
    </row>
    <row r="415" spans="6:6" x14ac:dyDescent="0.2">
      <c r="F415" s="6" t="s">
        <v>2814</v>
      </c>
    </row>
    <row r="416" spans="6:6" x14ac:dyDescent="0.2">
      <c r="F416" s="6" t="s">
        <v>2815</v>
      </c>
    </row>
    <row r="417" spans="6:6" x14ac:dyDescent="0.2">
      <c r="F417" s="6" t="s">
        <v>2816</v>
      </c>
    </row>
    <row r="418" spans="6:6" x14ac:dyDescent="0.2">
      <c r="F418" s="6" t="s">
        <v>2817</v>
      </c>
    </row>
    <row r="419" spans="6:6" x14ac:dyDescent="0.2">
      <c r="F419" s="6" t="s">
        <v>2818</v>
      </c>
    </row>
    <row r="420" spans="6:6" x14ac:dyDescent="0.2">
      <c r="F420" s="6" t="s">
        <v>2819</v>
      </c>
    </row>
    <row r="421" spans="6:6" x14ac:dyDescent="0.2">
      <c r="F421" s="6" t="s">
        <v>2820</v>
      </c>
    </row>
    <row r="422" spans="6:6" x14ac:dyDescent="0.2">
      <c r="F422" s="6" t="s">
        <v>2821</v>
      </c>
    </row>
    <row r="423" spans="6:6" x14ac:dyDescent="0.2">
      <c r="F423" s="6" t="s">
        <v>2822</v>
      </c>
    </row>
    <row r="424" spans="6:6" x14ac:dyDescent="0.2">
      <c r="F424" s="6" t="s">
        <v>2823</v>
      </c>
    </row>
    <row r="425" spans="6:6" x14ac:dyDescent="0.2">
      <c r="F425" s="6" t="s">
        <v>2824</v>
      </c>
    </row>
    <row r="426" spans="6:6" x14ac:dyDescent="0.2">
      <c r="F426" s="6" t="s">
        <v>2825</v>
      </c>
    </row>
    <row r="427" spans="6:6" x14ac:dyDescent="0.2">
      <c r="F427" s="6" t="s">
        <v>2826</v>
      </c>
    </row>
    <row r="428" spans="6:6" x14ac:dyDescent="0.2">
      <c r="F428" s="6" t="s">
        <v>2827</v>
      </c>
    </row>
    <row r="429" spans="6:6" x14ac:dyDescent="0.2">
      <c r="F429" s="6" t="s">
        <v>2828</v>
      </c>
    </row>
    <row r="430" spans="6:6" x14ac:dyDescent="0.2">
      <c r="F430" s="6" t="s">
        <v>2829</v>
      </c>
    </row>
    <row r="431" spans="6:6" x14ac:dyDescent="0.2">
      <c r="F431" s="6" t="s">
        <v>2830</v>
      </c>
    </row>
    <row r="432" spans="6:6" x14ac:dyDescent="0.2">
      <c r="F432" s="6" t="s">
        <v>2831</v>
      </c>
    </row>
    <row r="433" spans="6:6" x14ac:dyDescent="0.2">
      <c r="F433" s="6" t="s">
        <v>2832</v>
      </c>
    </row>
    <row r="434" spans="6:6" x14ac:dyDescent="0.2">
      <c r="F434" s="6" t="s">
        <v>2833</v>
      </c>
    </row>
    <row r="435" spans="6:6" x14ac:dyDescent="0.2">
      <c r="F435" s="6" t="s">
        <v>2834</v>
      </c>
    </row>
    <row r="436" spans="6:6" x14ac:dyDescent="0.2">
      <c r="F436" s="6" t="s">
        <v>2835</v>
      </c>
    </row>
    <row r="437" spans="6:6" x14ac:dyDescent="0.2">
      <c r="F437" s="6" t="s">
        <v>2836</v>
      </c>
    </row>
    <row r="438" spans="6:6" x14ac:dyDescent="0.2">
      <c r="F438" s="6" t="s">
        <v>2837</v>
      </c>
    </row>
    <row r="439" spans="6:6" x14ac:dyDescent="0.2">
      <c r="F439" s="6" t="s">
        <v>2838</v>
      </c>
    </row>
    <row r="440" spans="6:6" x14ac:dyDescent="0.2">
      <c r="F440" s="6" t="s">
        <v>2839</v>
      </c>
    </row>
    <row r="441" spans="6:6" x14ac:dyDescent="0.2">
      <c r="F441" s="6" t="s">
        <v>2840</v>
      </c>
    </row>
    <row r="442" spans="6:6" x14ac:dyDescent="0.2">
      <c r="F442" s="6" t="s">
        <v>2841</v>
      </c>
    </row>
    <row r="443" spans="6:6" x14ac:dyDescent="0.2">
      <c r="F443" s="6" t="s">
        <v>2842</v>
      </c>
    </row>
    <row r="444" spans="6:6" x14ac:dyDescent="0.2">
      <c r="F444" s="6" t="s">
        <v>2843</v>
      </c>
    </row>
    <row r="445" spans="6:6" x14ac:dyDescent="0.2">
      <c r="F445" s="6" t="s">
        <v>2844</v>
      </c>
    </row>
    <row r="446" spans="6:6" x14ac:dyDescent="0.2">
      <c r="F446" s="6" t="s">
        <v>2845</v>
      </c>
    </row>
    <row r="447" spans="6:6" x14ac:dyDescent="0.2">
      <c r="F447" s="6" t="s">
        <v>2846</v>
      </c>
    </row>
    <row r="448" spans="6:6" x14ac:dyDescent="0.2">
      <c r="F448" s="6" t="s">
        <v>2847</v>
      </c>
    </row>
    <row r="449" spans="6:6" x14ac:dyDescent="0.2">
      <c r="F449" s="6" t="s">
        <v>2848</v>
      </c>
    </row>
    <row r="450" spans="6:6" x14ac:dyDescent="0.2">
      <c r="F450" s="6" t="s">
        <v>2849</v>
      </c>
    </row>
    <row r="451" spans="6:6" x14ac:dyDescent="0.2">
      <c r="F451" s="6" t="s">
        <v>2850</v>
      </c>
    </row>
    <row r="452" spans="6:6" x14ac:dyDescent="0.2">
      <c r="F452" s="6" t="s">
        <v>2851</v>
      </c>
    </row>
    <row r="453" spans="6:6" x14ac:dyDescent="0.2">
      <c r="F453" s="6" t="s">
        <v>2852</v>
      </c>
    </row>
    <row r="454" spans="6:6" x14ac:dyDescent="0.2">
      <c r="F454" s="6" t="s">
        <v>2853</v>
      </c>
    </row>
    <row r="455" spans="6:6" x14ac:dyDescent="0.2">
      <c r="F455" s="6" t="s">
        <v>2854</v>
      </c>
    </row>
    <row r="456" spans="6:6" x14ac:dyDescent="0.2">
      <c r="F456" s="6" t="s">
        <v>2855</v>
      </c>
    </row>
    <row r="457" spans="6:6" x14ac:dyDescent="0.2">
      <c r="F457" s="6" t="s">
        <v>2856</v>
      </c>
    </row>
    <row r="458" spans="6:6" x14ac:dyDescent="0.2">
      <c r="F458" s="6" t="s">
        <v>2857</v>
      </c>
    </row>
    <row r="459" spans="6:6" x14ac:dyDescent="0.2">
      <c r="F459" s="6" t="s">
        <v>2858</v>
      </c>
    </row>
    <row r="460" spans="6:6" x14ac:dyDescent="0.2">
      <c r="F460" s="6" t="s">
        <v>2859</v>
      </c>
    </row>
    <row r="461" spans="6:6" x14ac:dyDescent="0.2">
      <c r="F461" s="6" t="s">
        <v>2860</v>
      </c>
    </row>
    <row r="462" spans="6:6" x14ac:dyDescent="0.2">
      <c r="F462" s="6" t="s">
        <v>2861</v>
      </c>
    </row>
    <row r="463" spans="6:6" x14ac:dyDescent="0.2">
      <c r="F463" s="6" t="s">
        <v>2862</v>
      </c>
    </row>
    <row r="464" spans="6:6" x14ac:dyDescent="0.2">
      <c r="F464" s="6" t="s">
        <v>2863</v>
      </c>
    </row>
    <row r="465" spans="6:6" x14ac:dyDescent="0.2">
      <c r="F465" s="6" t="s">
        <v>2864</v>
      </c>
    </row>
    <row r="466" spans="6:6" x14ac:dyDescent="0.2">
      <c r="F466" s="6" t="s">
        <v>2865</v>
      </c>
    </row>
    <row r="467" spans="6:6" x14ac:dyDescent="0.2">
      <c r="F467" s="6" t="s">
        <v>2866</v>
      </c>
    </row>
    <row r="468" spans="6:6" x14ac:dyDescent="0.2">
      <c r="F468" s="6" t="s">
        <v>2867</v>
      </c>
    </row>
    <row r="469" spans="6:6" x14ac:dyDescent="0.2">
      <c r="F469" s="6" t="s">
        <v>2868</v>
      </c>
    </row>
    <row r="470" spans="6:6" x14ac:dyDescent="0.2">
      <c r="F470" s="6" t="s">
        <v>2869</v>
      </c>
    </row>
    <row r="471" spans="6:6" x14ac:dyDescent="0.2">
      <c r="F471" s="6" t="s">
        <v>2870</v>
      </c>
    </row>
    <row r="472" spans="6:6" x14ac:dyDescent="0.2">
      <c r="F472" s="6" t="s">
        <v>2871</v>
      </c>
    </row>
    <row r="473" spans="6:6" x14ac:dyDescent="0.2">
      <c r="F473" s="6" t="s">
        <v>2872</v>
      </c>
    </row>
    <row r="474" spans="6:6" x14ac:dyDescent="0.2">
      <c r="F474" s="6" t="s">
        <v>2873</v>
      </c>
    </row>
    <row r="475" spans="6:6" x14ac:dyDescent="0.2">
      <c r="F475" s="6" t="s">
        <v>2874</v>
      </c>
    </row>
    <row r="476" spans="6:6" x14ac:dyDescent="0.2">
      <c r="F476" s="6" t="s">
        <v>2875</v>
      </c>
    </row>
    <row r="477" spans="6:6" x14ac:dyDescent="0.2">
      <c r="F477" s="6" t="s">
        <v>2876</v>
      </c>
    </row>
    <row r="478" spans="6:6" x14ac:dyDescent="0.2">
      <c r="F478" s="6" t="s">
        <v>2877</v>
      </c>
    </row>
    <row r="479" spans="6:6" x14ac:dyDescent="0.2">
      <c r="F479" s="6" t="s">
        <v>2878</v>
      </c>
    </row>
    <row r="480" spans="6:6" x14ac:dyDescent="0.2">
      <c r="F480" s="6" t="s">
        <v>2879</v>
      </c>
    </row>
    <row r="481" spans="6:6" x14ac:dyDescent="0.2">
      <c r="F481" s="6" t="s">
        <v>2880</v>
      </c>
    </row>
    <row r="482" spans="6:6" x14ac:dyDescent="0.2">
      <c r="F482" s="6" t="s">
        <v>2881</v>
      </c>
    </row>
    <row r="483" spans="6:6" x14ac:dyDescent="0.2">
      <c r="F483" s="6" t="s">
        <v>2882</v>
      </c>
    </row>
    <row r="484" spans="6:6" x14ac:dyDescent="0.2">
      <c r="F484" s="6" t="s">
        <v>2883</v>
      </c>
    </row>
    <row r="485" spans="6:6" x14ac:dyDescent="0.2">
      <c r="F485" s="6" t="s">
        <v>2884</v>
      </c>
    </row>
    <row r="486" spans="6:6" x14ac:dyDescent="0.2">
      <c r="F486" s="6" t="s">
        <v>2885</v>
      </c>
    </row>
    <row r="487" spans="6:6" x14ac:dyDescent="0.2">
      <c r="F487" s="6" t="s">
        <v>2886</v>
      </c>
    </row>
    <row r="488" spans="6:6" x14ac:dyDescent="0.2">
      <c r="F488" s="6" t="s">
        <v>2887</v>
      </c>
    </row>
    <row r="489" spans="6:6" x14ac:dyDescent="0.2">
      <c r="F489" s="6" t="s">
        <v>2888</v>
      </c>
    </row>
    <row r="490" spans="6:6" x14ac:dyDescent="0.2">
      <c r="F490" s="6" t="s">
        <v>2889</v>
      </c>
    </row>
    <row r="491" spans="6:6" x14ac:dyDescent="0.2">
      <c r="F491" s="6" t="s">
        <v>2890</v>
      </c>
    </row>
    <row r="492" spans="6:6" x14ac:dyDescent="0.2">
      <c r="F492" s="6" t="s">
        <v>2891</v>
      </c>
    </row>
    <row r="493" spans="6:6" x14ac:dyDescent="0.2">
      <c r="F493" s="6" t="s">
        <v>2892</v>
      </c>
    </row>
    <row r="494" spans="6:6" x14ac:dyDescent="0.2">
      <c r="F494" s="6" t="s">
        <v>2893</v>
      </c>
    </row>
    <row r="495" spans="6:6" x14ac:dyDescent="0.2">
      <c r="F495" s="6" t="s">
        <v>2894</v>
      </c>
    </row>
    <row r="496" spans="6:6" x14ac:dyDescent="0.2">
      <c r="F496" s="6" t="s">
        <v>2895</v>
      </c>
    </row>
    <row r="497" spans="6:6" x14ac:dyDescent="0.2">
      <c r="F497" s="6" t="s">
        <v>2896</v>
      </c>
    </row>
    <row r="498" spans="6:6" x14ac:dyDescent="0.2">
      <c r="F498" s="6" t="s">
        <v>2897</v>
      </c>
    </row>
    <row r="499" spans="6:6" x14ac:dyDescent="0.2">
      <c r="F499" s="6" t="s">
        <v>2898</v>
      </c>
    </row>
    <row r="500" spans="6:6" x14ac:dyDescent="0.2">
      <c r="F500" s="6" t="s">
        <v>2899</v>
      </c>
    </row>
    <row r="501" spans="6:6" x14ac:dyDescent="0.2">
      <c r="F501" s="6" t="s">
        <v>2900</v>
      </c>
    </row>
    <row r="502" spans="6:6" x14ac:dyDescent="0.2">
      <c r="F502" s="6" t="s">
        <v>2901</v>
      </c>
    </row>
    <row r="503" spans="6:6" x14ac:dyDescent="0.2">
      <c r="F503" s="6" t="s">
        <v>2902</v>
      </c>
    </row>
    <row r="504" spans="6:6" x14ac:dyDescent="0.2">
      <c r="F504" s="6" t="s">
        <v>2903</v>
      </c>
    </row>
    <row r="505" spans="6:6" x14ac:dyDescent="0.2">
      <c r="F505" s="6" t="s">
        <v>2904</v>
      </c>
    </row>
    <row r="506" spans="6:6" x14ac:dyDescent="0.2">
      <c r="F506" s="6" t="s">
        <v>2905</v>
      </c>
    </row>
    <row r="507" spans="6:6" x14ac:dyDescent="0.2">
      <c r="F507" s="6" t="s">
        <v>2906</v>
      </c>
    </row>
    <row r="508" spans="6:6" x14ac:dyDescent="0.2">
      <c r="F508" s="6" t="s">
        <v>2907</v>
      </c>
    </row>
    <row r="509" spans="6:6" x14ac:dyDescent="0.2">
      <c r="F509" s="6" t="s">
        <v>2908</v>
      </c>
    </row>
    <row r="510" spans="6:6" x14ac:dyDescent="0.2">
      <c r="F510" s="6" t="s">
        <v>2909</v>
      </c>
    </row>
    <row r="511" spans="6:6" x14ac:dyDescent="0.2">
      <c r="F511" s="6" t="s">
        <v>2910</v>
      </c>
    </row>
    <row r="512" spans="6:6" x14ac:dyDescent="0.2">
      <c r="F512" s="6" t="s">
        <v>2911</v>
      </c>
    </row>
    <row r="513" spans="6:6" x14ac:dyDescent="0.2">
      <c r="F513" s="6" t="s">
        <v>2912</v>
      </c>
    </row>
    <row r="514" spans="6:6" x14ac:dyDescent="0.2">
      <c r="F514" s="6" t="s">
        <v>2913</v>
      </c>
    </row>
    <row r="515" spans="6:6" x14ac:dyDescent="0.2">
      <c r="F515" s="6" t="s">
        <v>2914</v>
      </c>
    </row>
    <row r="516" spans="6:6" x14ac:dyDescent="0.2">
      <c r="F516" s="6" t="s">
        <v>2915</v>
      </c>
    </row>
    <row r="517" spans="6:6" x14ac:dyDescent="0.2">
      <c r="F517" s="6" t="s">
        <v>2916</v>
      </c>
    </row>
    <row r="518" spans="6:6" x14ac:dyDescent="0.2">
      <c r="F518" s="6" t="s">
        <v>2917</v>
      </c>
    </row>
    <row r="519" spans="6:6" x14ac:dyDescent="0.2">
      <c r="F519" s="6" t="s">
        <v>2918</v>
      </c>
    </row>
    <row r="520" spans="6:6" x14ac:dyDescent="0.2">
      <c r="F520" s="6" t="s">
        <v>2919</v>
      </c>
    </row>
    <row r="521" spans="6:6" x14ac:dyDescent="0.2">
      <c r="F521" s="6" t="s">
        <v>2920</v>
      </c>
    </row>
    <row r="522" spans="6:6" x14ac:dyDescent="0.2">
      <c r="F522" s="6" t="s">
        <v>2921</v>
      </c>
    </row>
    <row r="523" spans="6:6" x14ac:dyDescent="0.2">
      <c r="F523" s="6" t="s">
        <v>2922</v>
      </c>
    </row>
    <row r="524" spans="6:6" x14ac:dyDescent="0.2">
      <c r="F524" s="6" t="s">
        <v>2923</v>
      </c>
    </row>
    <row r="525" spans="6:6" x14ac:dyDescent="0.2">
      <c r="F525" s="6" t="s">
        <v>2924</v>
      </c>
    </row>
    <row r="526" spans="6:6" x14ac:dyDescent="0.2">
      <c r="F526" s="6" t="s">
        <v>2925</v>
      </c>
    </row>
    <row r="527" spans="6:6" x14ac:dyDescent="0.2">
      <c r="F527" s="6" t="s">
        <v>2926</v>
      </c>
    </row>
    <row r="528" spans="6:6" x14ac:dyDescent="0.2">
      <c r="F528" s="6" t="s">
        <v>2927</v>
      </c>
    </row>
    <row r="529" spans="6:6" x14ac:dyDescent="0.2">
      <c r="F529" s="6" t="s">
        <v>2928</v>
      </c>
    </row>
    <row r="530" spans="6:6" x14ac:dyDescent="0.2">
      <c r="F530" s="6" t="s">
        <v>2929</v>
      </c>
    </row>
    <row r="531" spans="6:6" x14ac:dyDescent="0.2">
      <c r="F531" s="6" t="s">
        <v>2930</v>
      </c>
    </row>
    <row r="532" spans="6:6" x14ac:dyDescent="0.2">
      <c r="F532" s="6" t="s">
        <v>2931</v>
      </c>
    </row>
    <row r="533" spans="6:6" x14ac:dyDescent="0.2">
      <c r="F533" s="6" t="s">
        <v>2932</v>
      </c>
    </row>
    <row r="534" spans="6:6" x14ac:dyDescent="0.2">
      <c r="F534" s="6" t="s">
        <v>2933</v>
      </c>
    </row>
    <row r="535" spans="6:6" x14ac:dyDescent="0.2">
      <c r="F535" s="6" t="s">
        <v>2934</v>
      </c>
    </row>
    <row r="536" spans="6:6" x14ac:dyDescent="0.2">
      <c r="F536" s="6" t="s">
        <v>2935</v>
      </c>
    </row>
    <row r="537" spans="6:6" x14ac:dyDescent="0.2">
      <c r="F537" s="6" t="s">
        <v>2936</v>
      </c>
    </row>
    <row r="538" spans="6:6" x14ac:dyDescent="0.2">
      <c r="F538" s="6" t="s">
        <v>2937</v>
      </c>
    </row>
    <row r="539" spans="6:6" x14ac:dyDescent="0.2">
      <c r="F539" s="6" t="s">
        <v>2938</v>
      </c>
    </row>
    <row r="540" spans="6:6" x14ac:dyDescent="0.2">
      <c r="F540" s="6" t="s">
        <v>2939</v>
      </c>
    </row>
    <row r="541" spans="6:6" x14ac:dyDescent="0.2">
      <c r="F541" s="6" t="s">
        <v>2940</v>
      </c>
    </row>
    <row r="542" spans="6:6" x14ac:dyDescent="0.2">
      <c r="F542" s="6" t="s">
        <v>2941</v>
      </c>
    </row>
    <row r="543" spans="6:6" x14ac:dyDescent="0.2">
      <c r="F543" s="6" t="s">
        <v>2942</v>
      </c>
    </row>
    <row r="544" spans="6:6" x14ac:dyDescent="0.2">
      <c r="F544" s="6" t="s">
        <v>2943</v>
      </c>
    </row>
    <row r="545" spans="6:6" x14ac:dyDescent="0.2">
      <c r="F545" s="6" t="s">
        <v>2944</v>
      </c>
    </row>
    <row r="546" spans="6:6" x14ac:dyDescent="0.2">
      <c r="F546" s="6" t="s">
        <v>2945</v>
      </c>
    </row>
    <row r="547" spans="6:6" x14ac:dyDescent="0.2">
      <c r="F547" s="6" t="s">
        <v>2946</v>
      </c>
    </row>
    <row r="548" spans="6:6" x14ac:dyDescent="0.2">
      <c r="F548" s="6" t="s">
        <v>2947</v>
      </c>
    </row>
    <row r="549" spans="6:6" x14ac:dyDescent="0.2">
      <c r="F549" s="6" t="s">
        <v>2948</v>
      </c>
    </row>
    <row r="550" spans="6:6" x14ac:dyDescent="0.2">
      <c r="F550" s="6" t="s">
        <v>2949</v>
      </c>
    </row>
    <row r="551" spans="6:6" x14ac:dyDescent="0.2">
      <c r="F551" s="6" t="s">
        <v>2950</v>
      </c>
    </row>
    <row r="552" spans="6:6" x14ac:dyDescent="0.2">
      <c r="F552" s="6" t="s">
        <v>2951</v>
      </c>
    </row>
    <row r="553" spans="6:6" x14ac:dyDescent="0.2">
      <c r="F553" s="6" t="s">
        <v>2952</v>
      </c>
    </row>
    <row r="554" spans="6:6" x14ac:dyDescent="0.2">
      <c r="F554" s="6" t="s">
        <v>2953</v>
      </c>
    </row>
    <row r="555" spans="6:6" x14ac:dyDescent="0.2">
      <c r="F555" s="6" t="s">
        <v>2954</v>
      </c>
    </row>
    <row r="556" spans="6:6" x14ac:dyDescent="0.2">
      <c r="F556" s="6" t="s">
        <v>2955</v>
      </c>
    </row>
    <row r="557" spans="6:6" x14ac:dyDescent="0.2">
      <c r="F557" s="6" t="s">
        <v>2956</v>
      </c>
    </row>
    <row r="558" spans="6:6" x14ac:dyDescent="0.2">
      <c r="F558" s="6" t="s">
        <v>2957</v>
      </c>
    </row>
    <row r="559" spans="6:6" x14ac:dyDescent="0.2">
      <c r="F559" s="6" t="s">
        <v>2958</v>
      </c>
    </row>
    <row r="560" spans="6:6" x14ac:dyDescent="0.2">
      <c r="F560" s="6" t="s">
        <v>2959</v>
      </c>
    </row>
    <row r="561" spans="6:6" x14ac:dyDescent="0.2">
      <c r="F561" s="6" t="s">
        <v>2960</v>
      </c>
    </row>
    <row r="562" spans="6:6" x14ac:dyDescent="0.2">
      <c r="F562" s="6" t="s">
        <v>2961</v>
      </c>
    </row>
    <row r="563" spans="6:6" x14ac:dyDescent="0.2">
      <c r="F563" s="6" t="s">
        <v>2962</v>
      </c>
    </row>
    <row r="564" spans="6:6" x14ac:dyDescent="0.2">
      <c r="F564" s="6" t="s">
        <v>2963</v>
      </c>
    </row>
    <row r="565" spans="6:6" x14ac:dyDescent="0.2">
      <c r="F565" s="6" t="s">
        <v>2964</v>
      </c>
    </row>
    <row r="566" spans="6:6" x14ac:dyDescent="0.2">
      <c r="F566" s="6" t="s">
        <v>2965</v>
      </c>
    </row>
    <row r="567" spans="6:6" x14ac:dyDescent="0.2">
      <c r="F567" s="6" t="s">
        <v>2966</v>
      </c>
    </row>
    <row r="568" spans="6:6" x14ac:dyDescent="0.2">
      <c r="F568" s="6" t="s">
        <v>2967</v>
      </c>
    </row>
    <row r="569" spans="6:6" x14ac:dyDescent="0.2">
      <c r="F569" s="6" t="s">
        <v>2968</v>
      </c>
    </row>
    <row r="570" spans="6:6" x14ac:dyDescent="0.2">
      <c r="F570" s="6" t="s">
        <v>2969</v>
      </c>
    </row>
    <row r="571" spans="6:6" x14ac:dyDescent="0.2">
      <c r="F571" s="6" t="s">
        <v>2970</v>
      </c>
    </row>
    <row r="572" spans="6:6" x14ac:dyDescent="0.2">
      <c r="F572" s="6" t="s">
        <v>2971</v>
      </c>
    </row>
    <row r="573" spans="6:6" x14ac:dyDescent="0.2">
      <c r="F573" s="6" t="s">
        <v>2972</v>
      </c>
    </row>
    <row r="574" spans="6:6" x14ac:dyDescent="0.2">
      <c r="F574" s="6" t="s">
        <v>2973</v>
      </c>
    </row>
    <row r="575" spans="6:6" x14ac:dyDescent="0.2">
      <c r="F575" s="6" t="s">
        <v>2974</v>
      </c>
    </row>
    <row r="576" spans="6:6" x14ac:dyDescent="0.2">
      <c r="F576" s="6" t="s">
        <v>2975</v>
      </c>
    </row>
    <row r="577" spans="6:6" x14ac:dyDescent="0.2">
      <c r="F577" s="6" t="s">
        <v>2976</v>
      </c>
    </row>
    <row r="578" spans="6:6" x14ac:dyDescent="0.2">
      <c r="F578" s="6" t="s">
        <v>2977</v>
      </c>
    </row>
    <row r="579" spans="6:6" x14ac:dyDescent="0.2">
      <c r="F579" s="6" t="s">
        <v>2978</v>
      </c>
    </row>
    <row r="580" spans="6:6" x14ac:dyDescent="0.2">
      <c r="F580" s="6" t="s">
        <v>2979</v>
      </c>
    </row>
    <row r="581" spans="6:6" x14ac:dyDescent="0.2">
      <c r="F581" s="6" t="s">
        <v>2980</v>
      </c>
    </row>
    <row r="582" spans="6:6" x14ac:dyDescent="0.2">
      <c r="F582" s="6" t="s">
        <v>2981</v>
      </c>
    </row>
    <row r="583" spans="6:6" x14ac:dyDescent="0.2">
      <c r="F583" s="6" t="s">
        <v>2982</v>
      </c>
    </row>
    <row r="584" spans="6:6" x14ac:dyDescent="0.2">
      <c r="F584" s="6" t="s">
        <v>2983</v>
      </c>
    </row>
    <row r="585" spans="6:6" x14ac:dyDescent="0.2">
      <c r="F585" s="6" t="s">
        <v>2984</v>
      </c>
    </row>
    <row r="586" spans="6:6" x14ac:dyDescent="0.2">
      <c r="F586" s="6" t="s">
        <v>2985</v>
      </c>
    </row>
    <row r="587" spans="6:6" x14ac:dyDescent="0.2">
      <c r="F587" s="6" t="s">
        <v>2986</v>
      </c>
    </row>
    <row r="588" spans="6:6" x14ac:dyDescent="0.2">
      <c r="F588" s="6" t="s">
        <v>2987</v>
      </c>
    </row>
    <row r="589" spans="6:6" x14ac:dyDescent="0.2">
      <c r="F589" s="6" t="s">
        <v>2988</v>
      </c>
    </row>
    <row r="590" spans="6:6" x14ac:dyDescent="0.2">
      <c r="F590" s="6" t="s">
        <v>2989</v>
      </c>
    </row>
    <row r="591" spans="6:6" x14ac:dyDescent="0.2">
      <c r="F591" s="6" t="s">
        <v>2990</v>
      </c>
    </row>
    <row r="592" spans="6:6" x14ac:dyDescent="0.2">
      <c r="F592" s="6" t="s">
        <v>2991</v>
      </c>
    </row>
    <row r="593" spans="6:6" x14ac:dyDescent="0.2">
      <c r="F593" s="6" t="s">
        <v>2992</v>
      </c>
    </row>
    <row r="594" spans="6:6" x14ac:dyDescent="0.2">
      <c r="F594" s="6" t="s">
        <v>2993</v>
      </c>
    </row>
    <row r="595" spans="6:6" x14ac:dyDescent="0.2">
      <c r="F595" s="6" t="s">
        <v>2994</v>
      </c>
    </row>
    <row r="596" spans="6:6" x14ac:dyDescent="0.2">
      <c r="F596" s="6" t="s">
        <v>2995</v>
      </c>
    </row>
    <row r="597" spans="6:6" x14ac:dyDescent="0.2">
      <c r="F597" s="6" t="s">
        <v>2996</v>
      </c>
    </row>
    <row r="598" spans="6:6" x14ac:dyDescent="0.2">
      <c r="F598" s="6" t="s">
        <v>2997</v>
      </c>
    </row>
    <row r="599" spans="6:6" x14ac:dyDescent="0.2">
      <c r="F599" s="6" t="s">
        <v>2998</v>
      </c>
    </row>
    <row r="600" spans="6:6" x14ac:dyDescent="0.2">
      <c r="F600" s="6" t="s">
        <v>2999</v>
      </c>
    </row>
    <row r="601" spans="6:6" x14ac:dyDescent="0.2">
      <c r="F601" s="6" t="s">
        <v>3000</v>
      </c>
    </row>
    <row r="602" spans="6:6" x14ac:dyDescent="0.2">
      <c r="F602" s="6" t="s">
        <v>3001</v>
      </c>
    </row>
    <row r="603" spans="6:6" x14ac:dyDescent="0.2">
      <c r="F603" s="6" t="s">
        <v>3002</v>
      </c>
    </row>
    <row r="604" spans="6:6" x14ac:dyDescent="0.2">
      <c r="F604" s="6" t="s">
        <v>3003</v>
      </c>
    </row>
    <row r="605" spans="6:6" x14ac:dyDescent="0.2">
      <c r="F605" s="6" t="s">
        <v>3004</v>
      </c>
    </row>
    <row r="606" spans="6:6" x14ac:dyDescent="0.2">
      <c r="F606" s="6" t="s">
        <v>3005</v>
      </c>
    </row>
    <row r="607" spans="6:6" x14ac:dyDescent="0.2">
      <c r="F607" s="6" t="s">
        <v>3006</v>
      </c>
    </row>
    <row r="608" spans="6:6" x14ac:dyDescent="0.2">
      <c r="F608" s="6" t="s">
        <v>3007</v>
      </c>
    </row>
    <row r="609" spans="6:6" x14ac:dyDescent="0.2">
      <c r="F609" s="6" t="s">
        <v>3008</v>
      </c>
    </row>
    <row r="610" spans="6:6" x14ac:dyDescent="0.2">
      <c r="F610" s="6" t="s">
        <v>3009</v>
      </c>
    </row>
    <row r="611" spans="6:6" x14ac:dyDescent="0.2">
      <c r="F611" s="6" t="s">
        <v>3010</v>
      </c>
    </row>
    <row r="612" spans="6:6" x14ac:dyDescent="0.2">
      <c r="F612" s="6" t="s">
        <v>3011</v>
      </c>
    </row>
    <row r="613" spans="6:6" x14ac:dyDescent="0.2">
      <c r="F613" s="6" t="s">
        <v>3012</v>
      </c>
    </row>
    <row r="614" spans="6:6" x14ac:dyDescent="0.2">
      <c r="F614" s="6" t="s">
        <v>3013</v>
      </c>
    </row>
    <row r="615" spans="6:6" x14ac:dyDescent="0.2">
      <c r="F615" s="6" t="s">
        <v>3014</v>
      </c>
    </row>
    <row r="616" spans="6:6" x14ac:dyDescent="0.2">
      <c r="F616" s="6" t="s">
        <v>3015</v>
      </c>
    </row>
    <row r="617" spans="6:6" x14ac:dyDescent="0.2">
      <c r="F617" s="6" t="s">
        <v>3016</v>
      </c>
    </row>
    <row r="618" spans="6:6" x14ac:dyDescent="0.2">
      <c r="F618" s="6" t="s">
        <v>3017</v>
      </c>
    </row>
    <row r="619" spans="6:6" x14ac:dyDescent="0.2">
      <c r="F619" s="6" t="s">
        <v>3018</v>
      </c>
    </row>
    <row r="620" spans="6:6" x14ac:dyDescent="0.2">
      <c r="F620" s="6" t="s">
        <v>3019</v>
      </c>
    </row>
    <row r="621" spans="6:6" x14ac:dyDescent="0.2">
      <c r="F621" s="6" t="s">
        <v>3020</v>
      </c>
    </row>
    <row r="622" spans="6:6" x14ac:dyDescent="0.2">
      <c r="F622" s="6" t="s">
        <v>3021</v>
      </c>
    </row>
    <row r="623" spans="6:6" x14ac:dyDescent="0.2">
      <c r="F623" s="6" t="s">
        <v>3022</v>
      </c>
    </row>
    <row r="624" spans="6:6" x14ac:dyDescent="0.2">
      <c r="F624" s="6" t="s">
        <v>3023</v>
      </c>
    </row>
    <row r="625" spans="6:6" x14ac:dyDescent="0.2">
      <c r="F625" s="6" t="s">
        <v>3024</v>
      </c>
    </row>
    <row r="626" spans="6:6" x14ac:dyDescent="0.2">
      <c r="F626" s="6" t="s">
        <v>3025</v>
      </c>
    </row>
    <row r="627" spans="6:6" x14ac:dyDescent="0.2">
      <c r="F627" s="6" t="s">
        <v>3026</v>
      </c>
    </row>
    <row r="628" spans="6:6" x14ac:dyDescent="0.2">
      <c r="F628" s="6" t="s">
        <v>3027</v>
      </c>
    </row>
    <row r="629" spans="6:6" x14ac:dyDescent="0.2">
      <c r="F629" s="6" t="s">
        <v>3028</v>
      </c>
    </row>
    <row r="630" spans="6:6" x14ac:dyDescent="0.2">
      <c r="F630" s="6" t="s">
        <v>3029</v>
      </c>
    </row>
    <row r="631" spans="6:6" x14ac:dyDescent="0.2">
      <c r="F631" s="6" t="s">
        <v>3030</v>
      </c>
    </row>
    <row r="632" spans="6:6" x14ac:dyDescent="0.2">
      <c r="F632" s="6" t="s">
        <v>3031</v>
      </c>
    </row>
    <row r="633" spans="6:6" x14ac:dyDescent="0.2">
      <c r="F633" s="6" t="s">
        <v>3032</v>
      </c>
    </row>
    <row r="634" spans="6:6" x14ac:dyDescent="0.2">
      <c r="F634" s="6" t="s">
        <v>3033</v>
      </c>
    </row>
    <row r="635" spans="6:6" x14ac:dyDescent="0.2">
      <c r="F635" s="6" t="s">
        <v>3034</v>
      </c>
    </row>
    <row r="636" spans="6:6" x14ac:dyDescent="0.2">
      <c r="F636" s="6" t="s">
        <v>3035</v>
      </c>
    </row>
    <row r="637" spans="6:6" x14ac:dyDescent="0.2">
      <c r="F637" s="6" t="s">
        <v>3036</v>
      </c>
    </row>
    <row r="638" spans="6:6" x14ac:dyDescent="0.2">
      <c r="F638" s="6" t="s">
        <v>3037</v>
      </c>
    </row>
    <row r="639" spans="6:6" x14ac:dyDescent="0.2">
      <c r="F639" s="6" t="s">
        <v>3038</v>
      </c>
    </row>
    <row r="640" spans="6:6" x14ac:dyDescent="0.2">
      <c r="F640" s="6" t="s">
        <v>3039</v>
      </c>
    </row>
    <row r="641" spans="6:6" x14ac:dyDescent="0.2">
      <c r="F641" s="6" t="s">
        <v>3040</v>
      </c>
    </row>
    <row r="642" spans="6:6" x14ac:dyDescent="0.2">
      <c r="F642" s="6" t="s">
        <v>3041</v>
      </c>
    </row>
    <row r="643" spans="6:6" x14ac:dyDescent="0.2">
      <c r="F643" s="6" t="s">
        <v>3042</v>
      </c>
    </row>
    <row r="644" spans="6:6" x14ac:dyDescent="0.2">
      <c r="F644" s="6" t="s">
        <v>3043</v>
      </c>
    </row>
    <row r="645" spans="6:6" x14ac:dyDescent="0.2">
      <c r="F645" s="6" t="s">
        <v>3044</v>
      </c>
    </row>
    <row r="646" spans="6:6" x14ac:dyDescent="0.2">
      <c r="F646" s="6" t="s">
        <v>3045</v>
      </c>
    </row>
    <row r="647" spans="6:6" x14ac:dyDescent="0.2">
      <c r="F647" s="6" t="s">
        <v>3046</v>
      </c>
    </row>
    <row r="648" spans="6:6" x14ac:dyDescent="0.2">
      <c r="F648" s="6" t="s">
        <v>3047</v>
      </c>
    </row>
    <row r="649" spans="6:6" x14ac:dyDescent="0.2">
      <c r="F649" s="6" t="s">
        <v>3048</v>
      </c>
    </row>
    <row r="650" spans="6:6" x14ac:dyDescent="0.2">
      <c r="F650" s="6" t="s">
        <v>3049</v>
      </c>
    </row>
    <row r="651" spans="6:6" x14ac:dyDescent="0.2">
      <c r="F651" s="6" t="s">
        <v>3050</v>
      </c>
    </row>
    <row r="652" spans="6:6" x14ac:dyDescent="0.2">
      <c r="F652" s="6" t="s">
        <v>3051</v>
      </c>
    </row>
    <row r="653" spans="6:6" x14ac:dyDescent="0.2">
      <c r="F653" s="6" t="s">
        <v>3052</v>
      </c>
    </row>
    <row r="654" spans="6:6" x14ac:dyDescent="0.2">
      <c r="F654" s="6" t="s">
        <v>3053</v>
      </c>
    </row>
    <row r="655" spans="6:6" x14ac:dyDescent="0.2">
      <c r="F655" s="6" t="s">
        <v>3054</v>
      </c>
    </row>
    <row r="656" spans="6:6" x14ac:dyDescent="0.2">
      <c r="F656" s="6" t="s">
        <v>3055</v>
      </c>
    </row>
    <row r="657" spans="6:6" x14ac:dyDescent="0.2">
      <c r="F657" s="6" t="s">
        <v>3056</v>
      </c>
    </row>
    <row r="658" spans="6:6" x14ac:dyDescent="0.2">
      <c r="F658" s="6" t="s">
        <v>3057</v>
      </c>
    </row>
    <row r="659" spans="6:6" x14ac:dyDescent="0.2">
      <c r="F659" s="6" t="s">
        <v>3058</v>
      </c>
    </row>
    <row r="660" spans="6:6" x14ac:dyDescent="0.2">
      <c r="F660" s="6" t="s">
        <v>3059</v>
      </c>
    </row>
    <row r="661" spans="6:6" x14ac:dyDescent="0.2">
      <c r="F661" s="6" t="s">
        <v>3060</v>
      </c>
    </row>
    <row r="662" spans="6:6" x14ac:dyDescent="0.2">
      <c r="F662" s="6" t="s">
        <v>3061</v>
      </c>
    </row>
    <row r="663" spans="6:6" x14ac:dyDescent="0.2">
      <c r="F663" s="6" t="s">
        <v>3062</v>
      </c>
    </row>
    <row r="664" spans="6:6" x14ac:dyDescent="0.2">
      <c r="F664" s="6" t="s">
        <v>3063</v>
      </c>
    </row>
    <row r="665" spans="6:6" x14ac:dyDescent="0.2">
      <c r="F665" s="6" t="s">
        <v>3064</v>
      </c>
    </row>
    <row r="666" spans="6:6" x14ac:dyDescent="0.2">
      <c r="F666" s="6" t="s">
        <v>3065</v>
      </c>
    </row>
    <row r="667" spans="6:6" x14ac:dyDescent="0.2">
      <c r="F667" s="6" t="s">
        <v>3066</v>
      </c>
    </row>
    <row r="668" spans="6:6" x14ac:dyDescent="0.2">
      <c r="F668" s="6" t="s">
        <v>3067</v>
      </c>
    </row>
    <row r="669" spans="6:6" x14ac:dyDescent="0.2">
      <c r="F669" s="6" t="s">
        <v>3068</v>
      </c>
    </row>
    <row r="670" spans="6:6" x14ac:dyDescent="0.2">
      <c r="F670" s="6" t="s">
        <v>3069</v>
      </c>
    </row>
    <row r="671" spans="6:6" x14ac:dyDescent="0.2">
      <c r="F671" s="6" t="s">
        <v>3070</v>
      </c>
    </row>
    <row r="672" spans="6:6" x14ac:dyDescent="0.2">
      <c r="F672" s="6" t="s">
        <v>3071</v>
      </c>
    </row>
    <row r="673" spans="6:6" x14ac:dyDescent="0.2">
      <c r="F673" s="6" t="s">
        <v>3072</v>
      </c>
    </row>
    <row r="674" spans="6:6" x14ac:dyDescent="0.2">
      <c r="F674" s="6" t="s">
        <v>3073</v>
      </c>
    </row>
    <row r="675" spans="6:6" x14ac:dyDescent="0.2">
      <c r="F675" s="6" t="s">
        <v>3074</v>
      </c>
    </row>
    <row r="676" spans="6:6" x14ac:dyDescent="0.2">
      <c r="F676" s="6" t="s">
        <v>3075</v>
      </c>
    </row>
    <row r="677" spans="6:6" x14ac:dyDescent="0.2">
      <c r="F677" s="6" t="s">
        <v>3076</v>
      </c>
    </row>
    <row r="678" spans="6:6" x14ac:dyDescent="0.2">
      <c r="F678" s="6" t="s">
        <v>3077</v>
      </c>
    </row>
    <row r="679" spans="6:6" x14ac:dyDescent="0.2">
      <c r="F679" s="6" t="s">
        <v>3078</v>
      </c>
    </row>
    <row r="680" spans="6:6" x14ac:dyDescent="0.2">
      <c r="F680" s="6" t="s">
        <v>3079</v>
      </c>
    </row>
    <row r="681" spans="6:6" x14ac:dyDescent="0.2">
      <c r="F681" s="6" t="s">
        <v>3080</v>
      </c>
    </row>
    <row r="682" spans="6:6" x14ac:dyDescent="0.2">
      <c r="F682" s="6" t="s">
        <v>3081</v>
      </c>
    </row>
    <row r="683" spans="6:6" x14ac:dyDescent="0.2">
      <c r="F683" s="6" t="s">
        <v>3082</v>
      </c>
    </row>
    <row r="684" spans="6:6" x14ac:dyDescent="0.2">
      <c r="F684" s="6" t="s">
        <v>3083</v>
      </c>
    </row>
    <row r="685" spans="6:6" x14ac:dyDescent="0.2">
      <c r="F685" s="6" t="s">
        <v>3084</v>
      </c>
    </row>
    <row r="686" spans="6:6" x14ac:dyDescent="0.2">
      <c r="F686" s="6" t="s">
        <v>3085</v>
      </c>
    </row>
    <row r="687" spans="6:6" x14ac:dyDescent="0.2">
      <c r="F687" s="6" t="s">
        <v>3086</v>
      </c>
    </row>
    <row r="688" spans="6:6" x14ac:dyDescent="0.2">
      <c r="F688" s="6" t="s">
        <v>3087</v>
      </c>
    </row>
    <row r="689" spans="6:6" x14ac:dyDescent="0.2">
      <c r="F689" s="6" t="s">
        <v>3088</v>
      </c>
    </row>
    <row r="690" spans="6:6" x14ac:dyDescent="0.2">
      <c r="F690" s="6" t="s">
        <v>3089</v>
      </c>
    </row>
    <row r="691" spans="6:6" x14ac:dyDescent="0.2">
      <c r="F691" s="6" t="s">
        <v>3090</v>
      </c>
    </row>
    <row r="692" spans="6:6" x14ac:dyDescent="0.2">
      <c r="F692" s="6" t="s">
        <v>3091</v>
      </c>
    </row>
    <row r="693" spans="6:6" x14ac:dyDescent="0.2">
      <c r="F693" s="6" t="s">
        <v>3092</v>
      </c>
    </row>
    <row r="694" spans="6:6" x14ac:dyDescent="0.2">
      <c r="F694" s="6" t="s">
        <v>3093</v>
      </c>
    </row>
    <row r="695" spans="6:6" x14ac:dyDescent="0.2">
      <c r="F695" s="6" t="s">
        <v>3094</v>
      </c>
    </row>
    <row r="696" spans="6:6" x14ac:dyDescent="0.2">
      <c r="F696" s="6" t="s">
        <v>3095</v>
      </c>
    </row>
    <row r="697" spans="6:6" x14ac:dyDescent="0.2">
      <c r="F697" s="6" t="s">
        <v>3096</v>
      </c>
    </row>
    <row r="698" spans="6:6" x14ac:dyDescent="0.2">
      <c r="F698" s="6" t="s">
        <v>3097</v>
      </c>
    </row>
    <row r="699" spans="6:6" x14ac:dyDescent="0.2">
      <c r="F699" s="6" t="s">
        <v>3098</v>
      </c>
    </row>
    <row r="700" spans="6:6" x14ac:dyDescent="0.2">
      <c r="F700" s="6" t="s">
        <v>3099</v>
      </c>
    </row>
    <row r="701" spans="6:6" x14ac:dyDescent="0.2">
      <c r="F701" s="6" t="s">
        <v>3100</v>
      </c>
    </row>
    <row r="702" spans="6:6" x14ac:dyDescent="0.2">
      <c r="F702" s="6" t="s">
        <v>3101</v>
      </c>
    </row>
    <row r="703" spans="6:6" x14ac:dyDescent="0.2">
      <c r="F703" s="6" t="s">
        <v>3102</v>
      </c>
    </row>
    <row r="704" spans="6:6" x14ac:dyDescent="0.2">
      <c r="F704" s="6" t="s">
        <v>3103</v>
      </c>
    </row>
    <row r="705" spans="6:6" x14ac:dyDescent="0.2">
      <c r="F705" s="6" t="s">
        <v>3104</v>
      </c>
    </row>
    <row r="706" spans="6:6" x14ac:dyDescent="0.2">
      <c r="F706" s="6" t="s">
        <v>3105</v>
      </c>
    </row>
    <row r="707" spans="6:6" x14ac:dyDescent="0.2">
      <c r="F707" s="6" t="s">
        <v>3106</v>
      </c>
    </row>
    <row r="708" spans="6:6" x14ac:dyDescent="0.2">
      <c r="F708" s="6" t="s">
        <v>3107</v>
      </c>
    </row>
    <row r="709" spans="6:6" x14ac:dyDescent="0.2">
      <c r="F709" s="6" t="s">
        <v>3108</v>
      </c>
    </row>
    <row r="710" spans="6:6" x14ac:dyDescent="0.2">
      <c r="F710" s="6" t="s">
        <v>3109</v>
      </c>
    </row>
    <row r="711" spans="6:6" x14ac:dyDescent="0.2">
      <c r="F711" s="6" t="s">
        <v>3110</v>
      </c>
    </row>
    <row r="712" spans="6:6" x14ac:dyDescent="0.2">
      <c r="F712" s="6" t="s">
        <v>3111</v>
      </c>
    </row>
    <row r="713" spans="6:6" x14ac:dyDescent="0.2">
      <c r="F713" s="6" t="s">
        <v>3112</v>
      </c>
    </row>
    <row r="714" spans="6:6" x14ac:dyDescent="0.2">
      <c r="F714" s="6" t="s">
        <v>3113</v>
      </c>
    </row>
    <row r="715" spans="6:6" x14ac:dyDescent="0.2">
      <c r="F715" s="6" t="s">
        <v>3114</v>
      </c>
    </row>
    <row r="716" spans="6:6" x14ac:dyDescent="0.2">
      <c r="F716" s="6" t="s">
        <v>3115</v>
      </c>
    </row>
    <row r="717" spans="6:6" x14ac:dyDescent="0.2">
      <c r="F717" s="6" t="s">
        <v>3116</v>
      </c>
    </row>
    <row r="718" spans="6:6" x14ac:dyDescent="0.2">
      <c r="F718" s="6" t="s">
        <v>3117</v>
      </c>
    </row>
    <row r="719" spans="6:6" x14ac:dyDescent="0.2">
      <c r="F719" s="6" t="s">
        <v>3118</v>
      </c>
    </row>
    <row r="720" spans="6:6" x14ac:dyDescent="0.2">
      <c r="F720" s="6" t="s">
        <v>3119</v>
      </c>
    </row>
    <row r="721" spans="6:6" x14ac:dyDescent="0.2">
      <c r="F721" s="6" t="s">
        <v>3120</v>
      </c>
    </row>
    <row r="722" spans="6:6" x14ac:dyDescent="0.2">
      <c r="F722" s="6" t="s">
        <v>3121</v>
      </c>
    </row>
    <row r="723" spans="6:6" x14ac:dyDescent="0.2">
      <c r="F723" s="6" t="s">
        <v>3122</v>
      </c>
    </row>
    <row r="724" spans="6:6" x14ac:dyDescent="0.2">
      <c r="F724" s="6" t="s">
        <v>3123</v>
      </c>
    </row>
    <row r="725" spans="6:6" x14ac:dyDescent="0.2">
      <c r="F725" s="6" t="s">
        <v>3124</v>
      </c>
    </row>
    <row r="726" spans="6:6" x14ac:dyDescent="0.2">
      <c r="F726" s="6" t="s">
        <v>3125</v>
      </c>
    </row>
    <row r="727" spans="6:6" x14ac:dyDescent="0.2">
      <c r="F727" s="6" t="s">
        <v>3126</v>
      </c>
    </row>
    <row r="728" spans="6:6" x14ac:dyDescent="0.2">
      <c r="F728" s="6" t="s">
        <v>3127</v>
      </c>
    </row>
    <row r="729" spans="6:6" x14ac:dyDescent="0.2">
      <c r="F729" s="6" t="s">
        <v>3128</v>
      </c>
    </row>
    <row r="730" spans="6:6" x14ac:dyDescent="0.2">
      <c r="F730" s="6" t="s">
        <v>3129</v>
      </c>
    </row>
    <row r="731" spans="6:6" x14ac:dyDescent="0.2">
      <c r="F731" s="6" t="s">
        <v>3130</v>
      </c>
    </row>
    <row r="732" spans="6:6" x14ac:dyDescent="0.2">
      <c r="F732" s="6" t="s">
        <v>3131</v>
      </c>
    </row>
    <row r="733" spans="6:6" x14ac:dyDescent="0.2">
      <c r="F733" s="6" t="s">
        <v>3132</v>
      </c>
    </row>
    <row r="734" spans="6:6" x14ac:dyDescent="0.2">
      <c r="F734" s="6" t="s">
        <v>3133</v>
      </c>
    </row>
    <row r="735" spans="6:6" x14ac:dyDescent="0.2">
      <c r="F735" s="6" t="s">
        <v>3134</v>
      </c>
    </row>
    <row r="736" spans="6:6" x14ac:dyDescent="0.2">
      <c r="F736" s="6" t="s">
        <v>3135</v>
      </c>
    </row>
    <row r="737" spans="6:6" x14ac:dyDescent="0.2">
      <c r="F737" s="6" t="s">
        <v>3136</v>
      </c>
    </row>
    <row r="738" spans="6:6" x14ac:dyDescent="0.2">
      <c r="F738" s="6" t="s">
        <v>3137</v>
      </c>
    </row>
    <row r="739" spans="6:6" x14ac:dyDescent="0.2">
      <c r="F739" s="6" t="s">
        <v>3138</v>
      </c>
    </row>
    <row r="740" spans="6:6" x14ac:dyDescent="0.2">
      <c r="F740" s="6" t="s">
        <v>3139</v>
      </c>
    </row>
    <row r="741" spans="6:6" x14ac:dyDescent="0.2">
      <c r="F741" s="6" t="s">
        <v>3140</v>
      </c>
    </row>
    <row r="742" spans="6:6" x14ac:dyDescent="0.2">
      <c r="F742" s="6" t="s">
        <v>3141</v>
      </c>
    </row>
    <row r="743" spans="6:6" x14ac:dyDescent="0.2">
      <c r="F743" s="6" t="s">
        <v>3142</v>
      </c>
    </row>
    <row r="744" spans="6:6" x14ac:dyDescent="0.2">
      <c r="F744" s="6" t="s">
        <v>3143</v>
      </c>
    </row>
    <row r="745" spans="6:6" x14ac:dyDescent="0.2">
      <c r="F745" s="6" t="s">
        <v>3144</v>
      </c>
    </row>
    <row r="746" spans="6:6" x14ac:dyDescent="0.2">
      <c r="F746" s="6" t="s">
        <v>3145</v>
      </c>
    </row>
    <row r="747" spans="6:6" x14ac:dyDescent="0.2">
      <c r="F747" s="6" t="s">
        <v>3146</v>
      </c>
    </row>
    <row r="748" spans="6:6" x14ac:dyDescent="0.2">
      <c r="F748" s="6" t="s">
        <v>3147</v>
      </c>
    </row>
    <row r="749" spans="6:6" x14ac:dyDescent="0.2">
      <c r="F749" s="6" t="s">
        <v>3148</v>
      </c>
    </row>
    <row r="750" spans="6:6" x14ac:dyDescent="0.2">
      <c r="F750" s="6" t="s">
        <v>3149</v>
      </c>
    </row>
    <row r="751" spans="6:6" x14ac:dyDescent="0.2">
      <c r="F751" s="6" t="s">
        <v>3150</v>
      </c>
    </row>
    <row r="752" spans="6:6" x14ac:dyDescent="0.2">
      <c r="F752" s="6" t="s">
        <v>3151</v>
      </c>
    </row>
    <row r="753" spans="6:6" x14ac:dyDescent="0.2">
      <c r="F753" s="6" t="s">
        <v>3152</v>
      </c>
    </row>
    <row r="754" spans="6:6" x14ac:dyDescent="0.2">
      <c r="F754" s="6" t="s">
        <v>3153</v>
      </c>
    </row>
    <row r="755" spans="6:6" x14ac:dyDescent="0.2">
      <c r="F755" s="6" t="s">
        <v>3154</v>
      </c>
    </row>
    <row r="756" spans="6:6" x14ac:dyDescent="0.2">
      <c r="F756" s="6" t="s">
        <v>3155</v>
      </c>
    </row>
    <row r="757" spans="6:6" x14ac:dyDescent="0.2">
      <c r="F757" s="6" t="s">
        <v>3156</v>
      </c>
    </row>
    <row r="758" spans="6:6" x14ac:dyDescent="0.2">
      <c r="F758" s="6" t="s">
        <v>3157</v>
      </c>
    </row>
    <row r="759" spans="6:6" x14ac:dyDescent="0.2">
      <c r="F759" s="6" t="s">
        <v>3158</v>
      </c>
    </row>
    <row r="760" spans="6:6" x14ac:dyDescent="0.2">
      <c r="F760" s="6" t="s">
        <v>3159</v>
      </c>
    </row>
    <row r="761" spans="6:6" x14ac:dyDescent="0.2">
      <c r="F761" s="6" t="s">
        <v>3160</v>
      </c>
    </row>
    <row r="762" spans="6:6" x14ac:dyDescent="0.2">
      <c r="F762" s="6" t="s">
        <v>3161</v>
      </c>
    </row>
    <row r="763" spans="6:6" x14ac:dyDescent="0.2">
      <c r="F763" s="6" t="s">
        <v>3162</v>
      </c>
    </row>
    <row r="764" spans="6:6" x14ac:dyDescent="0.2">
      <c r="F764" s="6" t="s">
        <v>3163</v>
      </c>
    </row>
    <row r="765" spans="6:6" x14ac:dyDescent="0.2">
      <c r="F765" s="6" t="s">
        <v>3164</v>
      </c>
    </row>
    <row r="766" spans="6:6" x14ac:dyDescent="0.2">
      <c r="F766" s="6" t="s">
        <v>3165</v>
      </c>
    </row>
    <row r="767" spans="6:6" x14ac:dyDescent="0.2">
      <c r="F767" s="6" t="s">
        <v>3166</v>
      </c>
    </row>
    <row r="768" spans="6:6" x14ac:dyDescent="0.2">
      <c r="F768" s="6" t="s">
        <v>3167</v>
      </c>
    </row>
    <row r="769" spans="6:6" x14ac:dyDescent="0.2">
      <c r="F769" s="6" t="s">
        <v>3168</v>
      </c>
    </row>
    <row r="770" spans="6:6" x14ac:dyDescent="0.2">
      <c r="F770" s="6" t="s">
        <v>3169</v>
      </c>
    </row>
    <row r="771" spans="6:6" x14ac:dyDescent="0.2">
      <c r="F771" s="6" t="s">
        <v>3170</v>
      </c>
    </row>
    <row r="772" spans="6:6" x14ac:dyDescent="0.2">
      <c r="F772" s="6" t="s">
        <v>3171</v>
      </c>
    </row>
    <row r="773" spans="6:6" x14ac:dyDescent="0.2">
      <c r="F773" s="6" t="s">
        <v>3172</v>
      </c>
    </row>
    <row r="774" spans="6:6" x14ac:dyDescent="0.2">
      <c r="F774" s="6" t="s">
        <v>3173</v>
      </c>
    </row>
    <row r="775" spans="6:6" x14ac:dyDescent="0.2">
      <c r="F775" s="6" t="s">
        <v>3174</v>
      </c>
    </row>
    <row r="776" spans="6:6" x14ac:dyDescent="0.2">
      <c r="F776" s="6" t="s">
        <v>3175</v>
      </c>
    </row>
    <row r="777" spans="6:6" x14ac:dyDescent="0.2">
      <c r="F777" s="6" t="s">
        <v>3176</v>
      </c>
    </row>
    <row r="778" spans="6:6" x14ac:dyDescent="0.2">
      <c r="F778" s="6" t="s">
        <v>3177</v>
      </c>
    </row>
    <row r="779" spans="6:6" x14ac:dyDescent="0.2">
      <c r="F779" s="6" t="s">
        <v>3178</v>
      </c>
    </row>
    <row r="780" spans="6:6" x14ac:dyDescent="0.2">
      <c r="F780" s="6" t="s">
        <v>3179</v>
      </c>
    </row>
    <row r="781" spans="6:6" x14ac:dyDescent="0.2">
      <c r="F781" s="6" t="s">
        <v>3180</v>
      </c>
    </row>
    <row r="782" spans="6:6" x14ac:dyDescent="0.2">
      <c r="F782" s="6" t="s">
        <v>3181</v>
      </c>
    </row>
    <row r="783" spans="6:6" x14ac:dyDescent="0.2">
      <c r="F783" s="6" t="s">
        <v>3182</v>
      </c>
    </row>
    <row r="784" spans="6:6" x14ac:dyDescent="0.2">
      <c r="F784" s="6" t="s">
        <v>3183</v>
      </c>
    </row>
    <row r="785" spans="6:6" x14ac:dyDescent="0.2">
      <c r="F785" s="6" t="s">
        <v>3184</v>
      </c>
    </row>
    <row r="786" spans="6:6" x14ac:dyDescent="0.2">
      <c r="F786" s="6" t="s">
        <v>3185</v>
      </c>
    </row>
    <row r="787" spans="6:6" x14ac:dyDescent="0.2">
      <c r="F787" s="6" t="s">
        <v>3186</v>
      </c>
    </row>
    <row r="788" spans="6:6" x14ac:dyDescent="0.2">
      <c r="F788" s="6" t="s">
        <v>3187</v>
      </c>
    </row>
    <row r="789" spans="6:6" x14ac:dyDescent="0.2">
      <c r="F789" s="6" t="s">
        <v>3188</v>
      </c>
    </row>
    <row r="790" spans="6:6" x14ac:dyDescent="0.2">
      <c r="F790" s="6" t="s">
        <v>3189</v>
      </c>
    </row>
    <row r="791" spans="6:6" x14ac:dyDescent="0.2">
      <c r="F791" s="6" t="s">
        <v>3190</v>
      </c>
    </row>
    <row r="792" spans="6:6" x14ac:dyDescent="0.2">
      <c r="F792" s="6" t="s">
        <v>3191</v>
      </c>
    </row>
    <row r="793" spans="6:6" x14ac:dyDescent="0.2">
      <c r="F793" s="6" t="s">
        <v>3192</v>
      </c>
    </row>
    <row r="794" spans="6:6" x14ac:dyDescent="0.2">
      <c r="F794" s="6" t="s">
        <v>3193</v>
      </c>
    </row>
    <row r="795" spans="6:6" x14ac:dyDescent="0.2">
      <c r="F795" s="6" t="s">
        <v>3194</v>
      </c>
    </row>
    <row r="796" spans="6:6" x14ac:dyDescent="0.2">
      <c r="F796" s="6" t="s">
        <v>3195</v>
      </c>
    </row>
    <row r="797" spans="6:6" x14ac:dyDescent="0.2">
      <c r="F797" s="6" t="s">
        <v>3196</v>
      </c>
    </row>
    <row r="798" spans="6:6" x14ac:dyDescent="0.2">
      <c r="F798" s="6" t="s">
        <v>3197</v>
      </c>
    </row>
    <row r="799" spans="6:6" x14ac:dyDescent="0.2">
      <c r="F799" s="6" t="s">
        <v>3198</v>
      </c>
    </row>
    <row r="800" spans="6:6" x14ac:dyDescent="0.2">
      <c r="F800" s="6" t="s">
        <v>3199</v>
      </c>
    </row>
    <row r="801" spans="6:6" x14ac:dyDescent="0.2">
      <c r="F801" s="6" t="s">
        <v>3200</v>
      </c>
    </row>
    <row r="802" spans="6:6" x14ac:dyDescent="0.2">
      <c r="F802" s="6" t="s">
        <v>3201</v>
      </c>
    </row>
    <row r="803" spans="6:6" x14ac:dyDescent="0.2">
      <c r="F803" s="6" t="s">
        <v>3202</v>
      </c>
    </row>
    <row r="804" spans="6:6" x14ac:dyDescent="0.2">
      <c r="F804" s="6" t="s">
        <v>3203</v>
      </c>
    </row>
    <row r="805" spans="6:6" x14ac:dyDescent="0.2">
      <c r="F805" s="6" t="s">
        <v>3204</v>
      </c>
    </row>
    <row r="806" spans="6:6" x14ac:dyDescent="0.2">
      <c r="F806" s="6" t="s">
        <v>3205</v>
      </c>
    </row>
    <row r="807" spans="6:6" x14ac:dyDescent="0.2">
      <c r="F807" s="6" t="s">
        <v>3206</v>
      </c>
    </row>
    <row r="808" spans="6:6" x14ac:dyDescent="0.2">
      <c r="F808" s="6" t="s">
        <v>3207</v>
      </c>
    </row>
    <row r="809" spans="6:6" x14ac:dyDescent="0.2">
      <c r="F809" s="6" t="s">
        <v>3208</v>
      </c>
    </row>
    <row r="810" spans="6:6" x14ac:dyDescent="0.2">
      <c r="F810" s="6" t="s">
        <v>3209</v>
      </c>
    </row>
    <row r="811" spans="6:6" x14ac:dyDescent="0.2">
      <c r="F811" s="6" t="s">
        <v>3210</v>
      </c>
    </row>
    <row r="812" spans="6:6" x14ac:dyDescent="0.2">
      <c r="F812" s="6" t="s">
        <v>3211</v>
      </c>
    </row>
    <row r="813" spans="6:6" x14ac:dyDescent="0.2">
      <c r="F813" s="6" t="s">
        <v>3212</v>
      </c>
    </row>
    <row r="814" spans="6:6" x14ac:dyDescent="0.2">
      <c r="F814" s="6" t="s">
        <v>3213</v>
      </c>
    </row>
    <row r="815" spans="6:6" x14ac:dyDescent="0.2">
      <c r="F815" s="6" t="s">
        <v>3214</v>
      </c>
    </row>
    <row r="816" spans="6:6" x14ac:dyDescent="0.2">
      <c r="F816" s="6" t="s">
        <v>3215</v>
      </c>
    </row>
    <row r="817" spans="6:6" x14ac:dyDescent="0.2">
      <c r="F817" s="6" t="s">
        <v>3216</v>
      </c>
    </row>
    <row r="818" spans="6:6" x14ac:dyDescent="0.2">
      <c r="F818" s="6" t="s">
        <v>3217</v>
      </c>
    </row>
    <row r="819" spans="6:6" x14ac:dyDescent="0.2">
      <c r="F819" s="6" t="s">
        <v>3218</v>
      </c>
    </row>
    <row r="820" spans="6:6" x14ac:dyDescent="0.2">
      <c r="F820" s="6" t="s">
        <v>3219</v>
      </c>
    </row>
    <row r="821" spans="6:6" x14ac:dyDescent="0.2">
      <c r="F821" s="6" t="s">
        <v>3220</v>
      </c>
    </row>
    <row r="822" spans="6:6" x14ac:dyDescent="0.2">
      <c r="F822" s="6" t="s">
        <v>3221</v>
      </c>
    </row>
    <row r="823" spans="6:6" x14ac:dyDescent="0.2">
      <c r="F823" s="6" t="s">
        <v>3222</v>
      </c>
    </row>
    <row r="824" spans="6:6" x14ac:dyDescent="0.2">
      <c r="F824" s="6" t="s">
        <v>3223</v>
      </c>
    </row>
    <row r="825" spans="6:6" x14ac:dyDescent="0.2">
      <c r="F825" s="6" t="s">
        <v>3224</v>
      </c>
    </row>
    <row r="826" spans="6:6" x14ac:dyDescent="0.2">
      <c r="F826" s="6" t="s">
        <v>3225</v>
      </c>
    </row>
    <row r="827" spans="6:6" x14ac:dyDescent="0.2">
      <c r="F827" s="6" t="s">
        <v>3226</v>
      </c>
    </row>
    <row r="828" spans="6:6" x14ac:dyDescent="0.2">
      <c r="F828" s="6" t="s">
        <v>3227</v>
      </c>
    </row>
    <row r="829" spans="6:6" x14ac:dyDescent="0.2">
      <c r="F829" s="6" t="s">
        <v>3228</v>
      </c>
    </row>
    <row r="830" spans="6:6" x14ac:dyDescent="0.2">
      <c r="F830" s="6" t="s">
        <v>3229</v>
      </c>
    </row>
    <row r="831" spans="6:6" x14ac:dyDescent="0.2">
      <c r="F831" s="6" t="s">
        <v>3230</v>
      </c>
    </row>
    <row r="832" spans="6:6" x14ac:dyDescent="0.2">
      <c r="F832" s="6" t="s">
        <v>3231</v>
      </c>
    </row>
    <row r="833" spans="6:6" x14ac:dyDescent="0.2">
      <c r="F833" s="6" t="s">
        <v>3232</v>
      </c>
    </row>
    <row r="834" spans="6:6" x14ac:dyDescent="0.2">
      <c r="F834" s="6" t="s">
        <v>3233</v>
      </c>
    </row>
    <row r="835" spans="6:6" x14ac:dyDescent="0.2">
      <c r="F835" s="6" t="s">
        <v>3234</v>
      </c>
    </row>
    <row r="836" spans="6:6" x14ac:dyDescent="0.2">
      <c r="F836" s="6" t="s">
        <v>3235</v>
      </c>
    </row>
    <row r="837" spans="6:6" x14ac:dyDescent="0.2">
      <c r="F837" s="6" t="s">
        <v>3236</v>
      </c>
    </row>
    <row r="838" spans="6:6" x14ac:dyDescent="0.2">
      <c r="F838" s="6" t="s">
        <v>3237</v>
      </c>
    </row>
    <row r="839" spans="6:6" x14ac:dyDescent="0.2">
      <c r="F839" s="6" t="s">
        <v>3238</v>
      </c>
    </row>
    <row r="840" spans="6:6" x14ac:dyDescent="0.2">
      <c r="F840" s="6" t="s">
        <v>3239</v>
      </c>
    </row>
    <row r="841" spans="6:6" x14ac:dyDescent="0.2">
      <c r="F841" s="6" t="s">
        <v>3240</v>
      </c>
    </row>
    <row r="842" spans="6:6" x14ac:dyDescent="0.2">
      <c r="F842" s="6" t="s">
        <v>3241</v>
      </c>
    </row>
    <row r="843" spans="6:6" x14ac:dyDescent="0.2">
      <c r="F843" s="6" t="s">
        <v>3242</v>
      </c>
    </row>
    <row r="844" spans="6:6" x14ac:dyDescent="0.2">
      <c r="F844" s="6" t="s">
        <v>3243</v>
      </c>
    </row>
    <row r="845" spans="6:6" x14ac:dyDescent="0.2">
      <c r="F845" s="6" t="s">
        <v>3244</v>
      </c>
    </row>
    <row r="846" spans="6:6" x14ac:dyDescent="0.2">
      <c r="F846" s="6" t="s">
        <v>3245</v>
      </c>
    </row>
    <row r="847" spans="6:6" x14ac:dyDescent="0.2">
      <c r="F847" s="6" t="s">
        <v>3246</v>
      </c>
    </row>
    <row r="848" spans="6:6" x14ac:dyDescent="0.2">
      <c r="F848" s="6" t="s">
        <v>3247</v>
      </c>
    </row>
    <row r="849" spans="6:6" x14ac:dyDescent="0.2">
      <c r="F849" s="6" t="s">
        <v>3248</v>
      </c>
    </row>
    <row r="850" spans="6:6" x14ac:dyDescent="0.2">
      <c r="F850" s="6" t="s">
        <v>3249</v>
      </c>
    </row>
    <row r="851" spans="6:6" x14ac:dyDescent="0.2">
      <c r="F851" s="6" t="s">
        <v>3250</v>
      </c>
    </row>
    <row r="852" spans="6:6" x14ac:dyDescent="0.2">
      <c r="F852" s="6" t="s">
        <v>3251</v>
      </c>
    </row>
    <row r="853" spans="6:6" x14ac:dyDescent="0.2">
      <c r="F853" s="6" t="s">
        <v>3252</v>
      </c>
    </row>
    <row r="854" spans="6:6" x14ac:dyDescent="0.2">
      <c r="F854" s="6" t="s">
        <v>3253</v>
      </c>
    </row>
    <row r="855" spans="6:6" x14ac:dyDescent="0.2">
      <c r="F855" s="6" t="s">
        <v>3254</v>
      </c>
    </row>
    <row r="856" spans="6:6" x14ac:dyDescent="0.2">
      <c r="F856" s="6" t="s">
        <v>3255</v>
      </c>
    </row>
    <row r="857" spans="6:6" x14ac:dyDescent="0.2">
      <c r="F857" s="6" t="s">
        <v>3256</v>
      </c>
    </row>
    <row r="858" spans="6:6" x14ac:dyDescent="0.2">
      <c r="F858" s="6" t="s">
        <v>3257</v>
      </c>
    </row>
    <row r="859" spans="6:6" x14ac:dyDescent="0.2">
      <c r="F859" s="6" t="s">
        <v>3258</v>
      </c>
    </row>
    <row r="860" spans="6:6" x14ac:dyDescent="0.2">
      <c r="F860" s="6" t="s">
        <v>3259</v>
      </c>
    </row>
    <row r="861" spans="6:6" x14ac:dyDescent="0.2">
      <c r="F861" s="6" t="s">
        <v>3260</v>
      </c>
    </row>
    <row r="862" spans="6:6" x14ac:dyDescent="0.2">
      <c r="F862" s="6" t="s">
        <v>3261</v>
      </c>
    </row>
    <row r="863" spans="6:6" x14ac:dyDescent="0.2">
      <c r="F863" s="6" t="s">
        <v>3262</v>
      </c>
    </row>
    <row r="864" spans="6:6" x14ac:dyDescent="0.2">
      <c r="F864" s="6" t="s">
        <v>3263</v>
      </c>
    </row>
    <row r="865" spans="6:6" x14ac:dyDescent="0.2">
      <c r="F865" s="6" t="s">
        <v>3264</v>
      </c>
    </row>
    <row r="866" spans="6:6" x14ac:dyDescent="0.2">
      <c r="F866" s="6" t="s">
        <v>3265</v>
      </c>
    </row>
    <row r="867" spans="6:6" x14ac:dyDescent="0.2">
      <c r="F867" s="6" t="s">
        <v>3266</v>
      </c>
    </row>
    <row r="868" spans="6:6" x14ac:dyDescent="0.2">
      <c r="F868" s="6" t="s">
        <v>3267</v>
      </c>
    </row>
    <row r="869" spans="6:6" x14ac:dyDescent="0.2">
      <c r="F869" s="6" t="s">
        <v>3268</v>
      </c>
    </row>
    <row r="870" spans="6:6" x14ac:dyDescent="0.2">
      <c r="F870" s="6" t="s">
        <v>3269</v>
      </c>
    </row>
    <row r="871" spans="6:6" x14ac:dyDescent="0.2">
      <c r="F871" s="6" t="s">
        <v>3270</v>
      </c>
    </row>
    <row r="872" spans="6:6" x14ac:dyDescent="0.2">
      <c r="F872" s="6" t="s">
        <v>3271</v>
      </c>
    </row>
    <row r="873" spans="6:6" x14ac:dyDescent="0.2">
      <c r="F873" s="6" t="s">
        <v>3272</v>
      </c>
    </row>
    <row r="874" spans="6:6" x14ac:dyDescent="0.2">
      <c r="F874" s="6" t="s">
        <v>3273</v>
      </c>
    </row>
    <row r="875" spans="6:6" x14ac:dyDescent="0.2">
      <c r="F875" s="6" t="s">
        <v>3274</v>
      </c>
    </row>
    <row r="876" spans="6:6" x14ac:dyDescent="0.2">
      <c r="F876" s="6" t="s">
        <v>3275</v>
      </c>
    </row>
    <row r="877" spans="6:6" x14ac:dyDescent="0.2">
      <c r="F877" s="6" t="s">
        <v>3276</v>
      </c>
    </row>
    <row r="878" spans="6:6" x14ac:dyDescent="0.2">
      <c r="F878" s="6" t="s">
        <v>3277</v>
      </c>
    </row>
    <row r="879" spans="6:6" x14ac:dyDescent="0.2">
      <c r="F879" s="6" t="s">
        <v>3278</v>
      </c>
    </row>
    <row r="880" spans="6:6" x14ac:dyDescent="0.2">
      <c r="F880" s="6" t="s">
        <v>3279</v>
      </c>
    </row>
    <row r="881" spans="6:6" x14ac:dyDescent="0.2">
      <c r="F881" s="6" t="s">
        <v>3280</v>
      </c>
    </row>
    <row r="882" spans="6:6" x14ac:dyDescent="0.2">
      <c r="F882" s="6" t="s">
        <v>3281</v>
      </c>
    </row>
    <row r="883" spans="6:6" x14ac:dyDescent="0.2">
      <c r="F883" s="6" t="s">
        <v>3282</v>
      </c>
    </row>
    <row r="884" spans="6:6" x14ac:dyDescent="0.2">
      <c r="F884" s="6" t="s">
        <v>3283</v>
      </c>
    </row>
    <row r="885" spans="6:6" x14ac:dyDescent="0.2">
      <c r="F885" s="6" t="s">
        <v>3284</v>
      </c>
    </row>
    <row r="886" spans="6:6" x14ac:dyDescent="0.2">
      <c r="F886" s="6" t="s">
        <v>3285</v>
      </c>
    </row>
    <row r="887" spans="6:6" x14ac:dyDescent="0.2">
      <c r="F887" s="6" t="s">
        <v>3286</v>
      </c>
    </row>
    <row r="888" spans="6:6" x14ac:dyDescent="0.2">
      <c r="F888" s="6" t="s">
        <v>3287</v>
      </c>
    </row>
    <row r="889" spans="6:6" x14ac:dyDescent="0.2">
      <c r="F889" s="6" t="s">
        <v>3288</v>
      </c>
    </row>
    <row r="890" spans="6:6" x14ac:dyDescent="0.2">
      <c r="F890" s="6" t="s">
        <v>3289</v>
      </c>
    </row>
    <row r="891" spans="6:6" x14ac:dyDescent="0.2">
      <c r="F891" s="6" t="s">
        <v>3290</v>
      </c>
    </row>
    <row r="892" spans="6:6" x14ac:dyDescent="0.2">
      <c r="F892" s="6" t="s">
        <v>3291</v>
      </c>
    </row>
    <row r="893" spans="6:6" x14ac:dyDescent="0.2">
      <c r="F893" s="6" t="s">
        <v>3292</v>
      </c>
    </row>
    <row r="894" spans="6:6" x14ac:dyDescent="0.2">
      <c r="F894" s="6" t="s">
        <v>3293</v>
      </c>
    </row>
    <row r="895" spans="6:6" x14ac:dyDescent="0.2">
      <c r="F895" s="6" t="s">
        <v>3294</v>
      </c>
    </row>
    <row r="896" spans="6:6" x14ac:dyDescent="0.2">
      <c r="F896" s="6" t="s">
        <v>3295</v>
      </c>
    </row>
    <row r="897" spans="6:6" x14ac:dyDescent="0.2">
      <c r="F897" s="6" t="s">
        <v>3296</v>
      </c>
    </row>
    <row r="898" spans="6:6" x14ac:dyDescent="0.2">
      <c r="F898" s="6" t="s">
        <v>3297</v>
      </c>
    </row>
    <row r="899" spans="6:6" x14ac:dyDescent="0.2">
      <c r="F899" s="6" t="s">
        <v>3298</v>
      </c>
    </row>
    <row r="900" spans="6:6" x14ac:dyDescent="0.2">
      <c r="F900" s="6" t="s">
        <v>3299</v>
      </c>
    </row>
    <row r="901" spans="6:6" x14ac:dyDescent="0.2">
      <c r="F901" s="6" t="s">
        <v>3300</v>
      </c>
    </row>
    <row r="902" spans="6:6" x14ac:dyDescent="0.2">
      <c r="F902" s="6" t="s">
        <v>3301</v>
      </c>
    </row>
    <row r="903" spans="6:6" x14ac:dyDescent="0.2">
      <c r="F903" s="6" t="s">
        <v>3302</v>
      </c>
    </row>
    <row r="904" spans="6:6" x14ac:dyDescent="0.2">
      <c r="F904" s="6" t="s">
        <v>3303</v>
      </c>
    </row>
    <row r="905" spans="6:6" x14ac:dyDescent="0.2">
      <c r="F905" s="6" t="s">
        <v>3304</v>
      </c>
    </row>
    <row r="906" spans="6:6" x14ac:dyDescent="0.2">
      <c r="F906" s="6" t="s">
        <v>3305</v>
      </c>
    </row>
    <row r="907" spans="6:6" x14ac:dyDescent="0.2">
      <c r="F907" s="6" t="s">
        <v>3306</v>
      </c>
    </row>
    <row r="908" spans="6:6" x14ac:dyDescent="0.2">
      <c r="F908" s="6" t="s">
        <v>3307</v>
      </c>
    </row>
    <row r="909" spans="6:6" x14ac:dyDescent="0.2">
      <c r="F909" s="6" t="s">
        <v>3308</v>
      </c>
    </row>
    <row r="910" spans="6:6" x14ac:dyDescent="0.2">
      <c r="F910" s="6" t="s">
        <v>3309</v>
      </c>
    </row>
    <row r="911" spans="6:6" x14ac:dyDescent="0.2">
      <c r="F911" s="6" t="s">
        <v>3310</v>
      </c>
    </row>
    <row r="912" spans="6:6" x14ac:dyDescent="0.2">
      <c r="F912" s="6" t="s">
        <v>3311</v>
      </c>
    </row>
    <row r="913" spans="6:6" x14ac:dyDescent="0.2">
      <c r="F913" s="6" t="s">
        <v>3312</v>
      </c>
    </row>
    <row r="914" spans="6:6" x14ac:dyDescent="0.2">
      <c r="F914" s="6" t="s">
        <v>3313</v>
      </c>
    </row>
    <row r="915" spans="6:6" x14ac:dyDescent="0.2">
      <c r="F915" s="6" t="s">
        <v>3314</v>
      </c>
    </row>
    <row r="916" spans="6:6" x14ac:dyDescent="0.2">
      <c r="F916" s="6" t="s">
        <v>3315</v>
      </c>
    </row>
    <row r="917" spans="6:6" x14ac:dyDescent="0.2">
      <c r="F917" s="6" t="s">
        <v>3316</v>
      </c>
    </row>
    <row r="918" spans="6:6" x14ac:dyDescent="0.2">
      <c r="F918" s="6" t="s">
        <v>3317</v>
      </c>
    </row>
    <row r="919" spans="6:6" x14ac:dyDescent="0.2">
      <c r="F919" s="6" t="s">
        <v>3318</v>
      </c>
    </row>
    <row r="920" spans="6:6" x14ac:dyDescent="0.2">
      <c r="F920" s="6" t="s">
        <v>3319</v>
      </c>
    </row>
    <row r="921" spans="6:6" x14ac:dyDescent="0.2">
      <c r="F921" s="6" t="s">
        <v>3320</v>
      </c>
    </row>
    <row r="922" spans="6:6" x14ac:dyDescent="0.2">
      <c r="F922" s="6" t="s">
        <v>3321</v>
      </c>
    </row>
    <row r="923" spans="6:6" x14ac:dyDescent="0.2">
      <c r="F923" s="6" t="s">
        <v>3322</v>
      </c>
    </row>
    <row r="924" spans="6:6" x14ac:dyDescent="0.2">
      <c r="F924" s="6" t="s">
        <v>3323</v>
      </c>
    </row>
    <row r="925" spans="6:6" x14ac:dyDescent="0.2">
      <c r="F925" s="6" t="s">
        <v>3324</v>
      </c>
    </row>
    <row r="926" spans="6:6" x14ac:dyDescent="0.2">
      <c r="F926" s="6" t="s">
        <v>3325</v>
      </c>
    </row>
    <row r="927" spans="6:6" x14ac:dyDescent="0.2">
      <c r="F927" s="6" t="s">
        <v>3326</v>
      </c>
    </row>
    <row r="928" spans="6:6" x14ac:dyDescent="0.2">
      <c r="F928" s="6" t="s">
        <v>3327</v>
      </c>
    </row>
    <row r="929" spans="6:6" x14ac:dyDescent="0.2">
      <c r="F929" s="6" t="s">
        <v>3328</v>
      </c>
    </row>
    <row r="930" spans="6:6" x14ac:dyDescent="0.2">
      <c r="F930" s="6" t="s">
        <v>3329</v>
      </c>
    </row>
    <row r="931" spans="6:6" x14ac:dyDescent="0.2">
      <c r="F931" s="6" t="s">
        <v>3330</v>
      </c>
    </row>
    <row r="932" spans="6:6" x14ac:dyDescent="0.2">
      <c r="F932" s="6" t="s">
        <v>3331</v>
      </c>
    </row>
    <row r="933" spans="6:6" x14ac:dyDescent="0.2">
      <c r="F933" s="6" t="s">
        <v>3332</v>
      </c>
    </row>
    <row r="934" spans="6:6" x14ac:dyDescent="0.2">
      <c r="F934" s="6" t="s">
        <v>3333</v>
      </c>
    </row>
    <row r="935" spans="6:6" x14ac:dyDescent="0.2">
      <c r="F935" s="6" t="s">
        <v>3334</v>
      </c>
    </row>
    <row r="936" spans="6:6" x14ac:dyDescent="0.2">
      <c r="F936" s="6" t="s">
        <v>3335</v>
      </c>
    </row>
    <row r="937" spans="6:6" x14ac:dyDescent="0.2">
      <c r="F937" s="6" t="s">
        <v>3336</v>
      </c>
    </row>
    <row r="938" spans="6:6" x14ac:dyDescent="0.2">
      <c r="F938" s="6" t="s">
        <v>3337</v>
      </c>
    </row>
    <row r="939" spans="6:6" x14ac:dyDescent="0.2">
      <c r="F939" s="6" t="s">
        <v>3338</v>
      </c>
    </row>
    <row r="940" spans="6:6" x14ac:dyDescent="0.2">
      <c r="F940" s="6" t="s">
        <v>3339</v>
      </c>
    </row>
    <row r="941" spans="6:6" x14ac:dyDescent="0.2">
      <c r="F941" s="6" t="s">
        <v>3340</v>
      </c>
    </row>
    <row r="942" spans="6:6" x14ac:dyDescent="0.2">
      <c r="F942" s="6" t="s">
        <v>3341</v>
      </c>
    </row>
    <row r="943" spans="6:6" x14ac:dyDescent="0.2">
      <c r="F943" s="6" t="s">
        <v>3342</v>
      </c>
    </row>
    <row r="944" spans="6:6" x14ac:dyDescent="0.2">
      <c r="F944" s="6" t="s">
        <v>3343</v>
      </c>
    </row>
    <row r="945" spans="6:6" x14ac:dyDescent="0.2">
      <c r="F945" s="6" t="s">
        <v>3344</v>
      </c>
    </row>
    <row r="946" spans="6:6" x14ac:dyDescent="0.2">
      <c r="F946" s="6" t="s">
        <v>3345</v>
      </c>
    </row>
    <row r="947" spans="6:6" x14ac:dyDescent="0.2">
      <c r="F947" s="6" t="s">
        <v>3346</v>
      </c>
    </row>
    <row r="948" spans="6:6" x14ac:dyDescent="0.2">
      <c r="F948" s="6" t="s">
        <v>3347</v>
      </c>
    </row>
    <row r="949" spans="6:6" x14ac:dyDescent="0.2">
      <c r="F949" s="6" t="s">
        <v>3348</v>
      </c>
    </row>
    <row r="950" spans="6:6" x14ac:dyDescent="0.2">
      <c r="F950" s="6" t="s">
        <v>3349</v>
      </c>
    </row>
    <row r="951" spans="6:6" x14ac:dyDescent="0.2">
      <c r="F951" s="6" t="s">
        <v>3350</v>
      </c>
    </row>
    <row r="952" spans="6:6" x14ac:dyDescent="0.2">
      <c r="F952" s="6" t="s">
        <v>3351</v>
      </c>
    </row>
    <row r="953" spans="6:6" x14ac:dyDescent="0.2">
      <c r="F953" s="6" t="s">
        <v>3352</v>
      </c>
    </row>
    <row r="954" spans="6:6" x14ac:dyDescent="0.2">
      <c r="F954" s="6" t="s">
        <v>3353</v>
      </c>
    </row>
    <row r="955" spans="6:6" x14ac:dyDescent="0.2">
      <c r="F955" s="6" t="s">
        <v>3354</v>
      </c>
    </row>
    <row r="956" spans="6:6" x14ac:dyDescent="0.2">
      <c r="F956" s="6" t="s">
        <v>3355</v>
      </c>
    </row>
    <row r="957" spans="6:6" x14ac:dyDescent="0.2">
      <c r="F957" s="6" t="s">
        <v>3356</v>
      </c>
    </row>
    <row r="958" spans="6:6" x14ac:dyDescent="0.2">
      <c r="F958" s="6" t="s">
        <v>3357</v>
      </c>
    </row>
    <row r="959" spans="6:6" x14ac:dyDescent="0.2">
      <c r="F959" s="6" t="s">
        <v>3358</v>
      </c>
    </row>
    <row r="960" spans="6:6" x14ac:dyDescent="0.2">
      <c r="F960" s="6" t="s">
        <v>3359</v>
      </c>
    </row>
    <row r="961" spans="6:6" x14ac:dyDescent="0.2">
      <c r="F961" s="6" t="s">
        <v>3360</v>
      </c>
    </row>
    <row r="962" spans="6:6" x14ac:dyDescent="0.2">
      <c r="F962" s="6" t="s">
        <v>3361</v>
      </c>
    </row>
    <row r="963" spans="6:6" x14ac:dyDescent="0.2">
      <c r="F963" s="6" t="s">
        <v>3362</v>
      </c>
    </row>
    <row r="964" spans="6:6" x14ac:dyDescent="0.2">
      <c r="F964" s="6" t="s">
        <v>3363</v>
      </c>
    </row>
    <row r="965" spans="6:6" x14ac:dyDescent="0.2">
      <c r="F965" s="6" t="s">
        <v>3364</v>
      </c>
    </row>
    <row r="966" spans="6:6" x14ac:dyDescent="0.2">
      <c r="F966" s="6" t="s">
        <v>3365</v>
      </c>
    </row>
    <row r="967" spans="6:6" x14ac:dyDescent="0.2">
      <c r="F967" s="6" t="s">
        <v>3366</v>
      </c>
    </row>
    <row r="968" spans="6:6" x14ac:dyDescent="0.2">
      <c r="F968" s="6" t="s">
        <v>3367</v>
      </c>
    </row>
    <row r="969" spans="6:6" x14ac:dyDescent="0.2">
      <c r="F969" s="6" t="s">
        <v>3368</v>
      </c>
    </row>
    <row r="970" spans="6:6" x14ac:dyDescent="0.2">
      <c r="F970" s="6" t="s">
        <v>3369</v>
      </c>
    </row>
    <row r="971" spans="6:6" x14ac:dyDescent="0.2">
      <c r="F971" s="6" t="s">
        <v>3370</v>
      </c>
    </row>
    <row r="972" spans="6:6" x14ac:dyDescent="0.2">
      <c r="F972" s="6" t="s">
        <v>3371</v>
      </c>
    </row>
    <row r="973" spans="6:6" x14ac:dyDescent="0.2">
      <c r="F973" s="6" t="s">
        <v>3372</v>
      </c>
    </row>
    <row r="974" spans="6:6" x14ac:dyDescent="0.2">
      <c r="F974" s="6" t="s">
        <v>3373</v>
      </c>
    </row>
    <row r="975" spans="6:6" x14ac:dyDescent="0.2">
      <c r="F975" s="6" t="s">
        <v>3374</v>
      </c>
    </row>
    <row r="976" spans="6:6" x14ac:dyDescent="0.2">
      <c r="F976" s="6" t="s">
        <v>3375</v>
      </c>
    </row>
    <row r="977" spans="6:6" x14ac:dyDescent="0.2">
      <c r="F977" s="6" t="s">
        <v>3376</v>
      </c>
    </row>
    <row r="978" spans="6:6" x14ac:dyDescent="0.2">
      <c r="F978" s="6" t="s">
        <v>3377</v>
      </c>
    </row>
    <row r="979" spans="6:6" x14ac:dyDescent="0.2">
      <c r="F979" s="6" t="s">
        <v>3378</v>
      </c>
    </row>
    <row r="980" spans="6:6" x14ac:dyDescent="0.2">
      <c r="F980" s="6" t="s">
        <v>3379</v>
      </c>
    </row>
    <row r="981" spans="6:6" x14ac:dyDescent="0.2">
      <c r="F981" s="6" t="s">
        <v>3380</v>
      </c>
    </row>
    <row r="982" spans="6:6" x14ac:dyDescent="0.2">
      <c r="F982" s="6" t="s">
        <v>3381</v>
      </c>
    </row>
    <row r="983" spans="6:6" x14ac:dyDescent="0.2">
      <c r="F983" s="6" t="s">
        <v>3382</v>
      </c>
    </row>
    <row r="984" spans="6:6" x14ac:dyDescent="0.2">
      <c r="F984" s="6" t="s">
        <v>3383</v>
      </c>
    </row>
    <row r="985" spans="6:6" x14ac:dyDescent="0.2">
      <c r="F985" s="6" t="s">
        <v>3384</v>
      </c>
    </row>
    <row r="986" spans="6:6" x14ac:dyDescent="0.2">
      <c r="F986" s="6" t="s">
        <v>3385</v>
      </c>
    </row>
    <row r="987" spans="6:6" x14ac:dyDescent="0.2">
      <c r="F987" s="6" t="s">
        <v>3386</v>
      </c>
    </row>
    <row r="988" spans="6:6" x14ac:dyDescent="0.2">
      <c r="F988" s="6" t="s">
        <v>3387</v>
      </c>
    </row>
    <row r="989" spans="6:6" x14ac:dyDescent="0.2">
      <c r="F989" s="6" t="s">
        <v>3388</v>
      </c>
    </row>
    <row r="990" spans="6:6" x14ac:dyDescent="0.2">
      <c r="F990" s="6" t="s">
        <v>3389</v>
      </c>
    </row>
    <row r="991" spans="6:6" x14ac:dyDescent="0.2">
      <c r="F991" s="6" t="s">
        <v>3390</v>
      </c>
    </row>
    <row r="992" spans="6:6" x14ac:dyDescent="0.2">
      <c r="F992" s="6" t="s">
        <v>3391</v>
      </c>
    </row>
    <row r="993" spans="6:6" x14ac:dyDescent="0.2">
      <c r="F993" s="6" t="s">
        <v>3392</v>
      </c>
    </row>
    <row r="994" spans="6:6" x14ac:dyDescent="0.2">
      <c r="F994" s="6" t="s">
        <v>3393</v>
      </c>
    </row>
    <row r="995" spans="6:6" x14ac:dyDescent="0.2">
      <c r="F995" s="6" t="s">
        <v>3394</v>
      </c>
    </row>
    <row r="996" spans="6:6" x14ac:dyDescent="0.2">
      <c r="F996" s="6" t="s">
        <v>3395</v>
      </c>
    </row>
    <row r="997" spans="6:6" x14ac:dyDescent="0.2">
      <c r="F997" s="6" t="s">
        <v>3396</v>
      </c>
    </row>
    <row r="998" spans="6:6" x14ac:dyDescent="0.2">
      <c r="F998" s="6" t="s">
        <v>3397</v>
      </c>
    </row>
    <row r="999" spans="6:6" x14ac:dyDescent="0.2">
      <c r="F999" s="6" t="s">
        <v>3398</v>
      </c>
    </row>
    <row r="1000" spans="6:6" x14ac:dyDescent="0.2">
      <c r="F1000" s="6" t="s">
        <v>3399</v>
      </c>
    </row>
    <row r="1001" spans="6:6" x14ac:dyDescent="0.2">
      <c r="F1001" s="6" t="s">
        <v>3400</v>
      </c>
    </row>
    <row r="1002" spans="6:6" x14ac:dyDescent="0.2">
      <c r="F1002" s="6" t="s">
        <v>3401</v>
      </c>
    </row>
    <row r="1003" spans="6:6" x14ac:dyDescent="0.2">
      <c r="F1003" s="6" t="s">
        <v>3402</v>
      </c>
    </row>
    <row r="1004" spans="6:6" x14ac:dyDescent="0.2">
      <c r="F1004" s="6" t="s">
        <v>3403</v>
      </c>
    </row>
    <row r="1005" spans="6:6" x14ac:dyDescent="0.2">
      <c r="F1005" s="6" t="s">
        <v>3404</v>
      </c>
    </row>
    <row r="1006" spans="6:6" x14ac:dyDescent="0.2">
      <c r="F1006" s="6" t="s">
        <v>3405</v>
      </c>
    </row>
    <row r="1007" spans="6:6" x14ac:dyDescent="0.2">
      <c r="F1007" s="6" t="s">
        <v>3406</v>
      </c>
    </row>
    <row r="1008" spans="6:6" x14ac:dyDescent="0.2">
      <c r="F1008" s="6" t="s">
        <v>3407</v>
      </c>
    </row>
    <row r="1009" spans="6:6" x14ac:dyDescent="0.2">
      <c r="F1009" s="6" t="s">
        <v>3408</v>
      </c>
    </row>
    <row r="1010" spans="6:6" x14ac:dyDescent="0.2">
      <c r="F1010" s="6" t="s">
        <v>3409</v>
      </c>
    </row>
    <row r="1011" spans="6:6" x14ac:dyDescent="0.2">
      <c r="F1011" s="6" t="s">
        <v>3410</v>
      </c>
    </row>
    <row r="1012" spans="6:6" x14ac:dyDescent="0.2">
      <c r="F1012" s="6" t="s">
        <v>3411</v>
      </c>
    </row>
    <row r="1013" spans="6:6" x14ac:dyDescent="0.2">
      <c r="F1013" s="6" t="s">
        <v>3412</v>
      </c>
    </row>
    <row r="1014" spans="6:6" x14ac:dyDescent="0.2">
      <c r="F1014" s="6" t="s">
        <v>3413</v>
      </c>
    </row>
    <row r="1015" spans="6:6" x14ac:dyDescent="0.2">
      <c r="F1015" s="6" t="s">
        <v>3414</v>
      </c>
    </row>
    <row r="1016" spans="6:6" x14ac:dyDescent="0.2">
      <c r="F1016" s="6" t="s">
        <v>3415</v>
      </c>
    </row>
    <row r="1017" spans="6:6" x14ac:dyDescent="0.2">
      <c r="F1017" s="6" t="s">
        <v>3416</v>
      </c>
    </row>
    <row r="1018" spans="6:6" x14ac:dyDescent="0.2">
      <c r="F1018" s="6" t="s">
        <v>3417</v>
      </c>
    </row>
    <row r="1019" spans="6:6" x14ac:dyDescent="0.2">
      <c r="F1019" s="6" t="s">
        <v>3418</v>
      </c>
    </row>
    <row r="1020" spans="6:6" x14ac:dyDescent="0.2">
      <c r="F1020" s="6" t="s">
        <v>3419</v>
      </c>
    </row>
    <row r="1021" spans="6:6" x14ac:dyDescent="0.2">
      <c r="F1021" s="6" t="s">
        <v>3420</v>
      </c>
    </row>
    <row r="1022" spans="6:6" x14ac:dyDescent="0.2">
      <c r="F1022" s="6" t="s">
        <v>3421</v>
      </c>
    </row>
    <row r="1023" spans="6:6" x14ac:dyDescent="0.2">
      <c r="F1023" s="6" t="s">
        <v>3422</v>
      </c>
    </row>
    <row r="1024" spans="6:6" x14ac:dyDescent="0.2">
      <c r="F1024" s="6" t="s">
        <v>3423</v>
      </c>
    </row>
    <row r="1025" spans="6:6" x14ac:dyDescent="0.2">
      <c r="F1025" s="6" t="s">
        <v>3424</v>
      </c>
    </row>
    <row r="1026" spans="6:6" x14ac:dyDescent="0.2">
      <c r="F1026" s="6" t="s">
        <v>3425</v>
      </c>
    </row>
    <row r="1027" spans="6:6" x14ac:dyDescent="0.2">
      <c r="F1027" s="6" t="s">
        <v>3426</v>
      </c>
    </row>
    <row r="1028" spans="6:6" x14ac:dyDescent="0.2">
      <c r="F1028" s="6" t="s">
        <v>3427</v>
      </c>
    </row>
    <row r="1029" spans="6:6" x14ac:dyDescent="0.2">
      <c r="F1029" s="6" t="s">
        <v>3428</v>
      </c>
    </row>
    <row r="1030" spans="6:6" x14ac:dyDescent="0.2">
      <c r="F1030" s="6" t="s">
        <v>3429</v>
      </c>
    </row>
    <row r="1031" spans="6:6" x14ac:dyDescent="0.2">
      <c r="F1031" s="6" t="s">
        <v>3430</v>
      </c>
    </row>
    <row r="1032" spans="6:6" x14ac:dyDescent="0.2">
      <c r="F1032" s="6" t="s">
        <v>3431</v>
      </c>
    </row>
    <row r="1033" spans="6:6" x14ac:dyDescent="0.2">
      <c r="F1033" s="6" t="s">
        <v>3432</v>
      </c>
    </row>
    <row r="1034" spans="6:6" x14ac:dyDescent="0.2">
      <c r="F1034" s="6" t="s">
        <v>3433</v>
      </c>
    </row>
    <row r="1035" spans="6:6" x14ac:dyDescent="0.2">
      <c r="F1035" s="6" t="s">
        <v>3434</v>
      </c>
    </row>
    <row r="1036" spans="6:6" x14ac:dyDescent="0.2">
      <c r="F1036" s="6" t="s">
        <v>3435</v>
      </c>
    </row>
    <row r="1037" spans="6:6" x14ac:dyDescent="0.2">
      <c r="F1037" s="6" t="s">
        <v>3436</v>
      </c>
    </row>
    <row r="1038" spans="6:6" x14ac:dyDescent="0.2">
      <c r="F1038" s="6" t="s">
        <v>3437</v>
      </c>
    </row>
    <row r="1039" spans="6:6" x14ac:dyDescent="0.2">
      <c r="F1039" s="6" t="s">
        <v>3438</v>
      </c>
    </row>
    <row r="1040" spans="6:6" x14ac:dyDescent="0.2">
      <c r="F1040" s="6" t="s">
        <v>3439</v>
      </c>
    </row>
    <row r="1041" spans="6:6" x14ac:dyDescent="0.2">
      <c r="F1041" s="6" t="s">
        <v>3440</v>
      </c>
    </row>
    <row r="1042" spans="6:6" x14ac:dyDescent="0.2">
      <c r="F1042" s="6" t="s">
        <v>3441</v>
      </c>
    </row>
    <row r="1043" spans="6:6" x14ac:dyDescent="0.2">
      <c r="F1043" s="6" t="s">
        <v>3442</v>
      </c>
    </row>
    <row r="1044" spans="6:6" x14ac:dyDescent="0.2">
      <c r="F1044" s="6" t="s">
        <v>3443</v>
      </c>
    </row>
    <row r="1045" spans="6:6" x14ac:dyDescent="0.2">
      <c r="F1045" s="6" t="s">
        <v>3444</v>
      </c>
    </row>
    <row r="1046" spans="6:6" x14ac:dyDescent="0.2">
      <c r="F1046" s="6" t="s">
        <v>3445</v>
      </c>
    </row>
    <row r="1047" spans="6:6" x14ac:dyDescent="0.2">
      <c r="F1047" s="6" t="s">
        <v>3446</v>
      </c>
    </row>
    <row r="1048" spans="6:6" x14ac:dyDescent="0.2">
      <c r="F1048" s="6" t="s">
        <v>3447</v>
      </c>
    </row>
    <row r="1049" spans="6:6" x14ac:dyDescent="0.2">
      <c r="F1049" s="6" t="s">
        <v>3448</v>
      </c>
    </row>
    <row r="1050" spans="6:6" x14ac:dyDescent="0.2">
      <c r="F1050" s="6" t="s">
        <v>3449</v>
      </c>
    </row>
    <row r="1051" spans="6:6" x14ac:dyDescent="0.2">
      <c r="F1051" s="6" t="s">
        <v>3450</v>
      </c>
    </row>
    <row r="1052" spans="6:6" x14ac:dyDescent="0.2">
      <c r="F1052" s="6" t="s">
        <v>3451</v>
      </c>
    </row>
    <row r="1053" spans="6:6" x14ac:dyDescent="0.2">
      <c r="F1053" s="6" t="s">
        <v>3452</v>
      </c>
    </row>
    <row r="1054" spans="6:6" x14ac:dyDescent="0.2">
      <c r="F1054" s="6" t="s">
        <v>3453</v>
      </c>
    </row>
    <row r="1055" spans="6:6" x14ac:dyDescent="0.2">
      <c r="F1055" s="6" t="s">
        <v>3454</v>
      </c>
    </row>
    <row r="1056" spans="6:6" x14ac:dyDescent="0.2">
      <c r="F1056" s="6" t="s">
        <v>3455</v>
      </c>
    </row>
    <row r="1057" spans="6:6" x14ac:dyDescent="0.2">
      <c r="F1057" s="6" t="s">
        <v>3456</v>
      </c>
    </row>
    <row r="1058" spans="6:6" x14ac:dyDescent="0.2">
      <c r="F1058" s="6" t="s">
        <v>3457</v>
      </c>
    </row>
    <row r="1059" spans="6:6" x14ac:dyDescent="0.2">
      <c r="F1059" s="6" t="s">
        <v>3458</v>
      </c>
    </row>
    <row r="1060" spans="6:6" x14ac:dyDescent="0.2">
      <c r="F1060" s="6" t="s">
        <v>3459</v>
      </c>
    </row>
    <row r="1061" spans="6:6" x14ac:dyDescent="0.2">
      <c r="F1061" s="6" t="s">
        <v>3460</v>
      </c>
    </row>
    <row r="1062" spans="6:6" x14ac:dyDescent="0.2">
      <c r="F1062" s="6" t="s">
        <v>3461</v>
      </c>
    </row>
    <row r="1063" spans="6:6" x14ac:dyDescent="0.2">
      <c r="F1063" s="6" t="s">
        <v>3462</v>
      </c>
    </row>
    <row r="1064" spans="6:6" x14ac:dyDescent="0.2">
      <c r="F1064" s="6" t="s">
        <v>3463</v>
      </c>
    </row>
    <row r="1065" spans="6:6" x14ac:dyDescent="0.2">
      <c r="F1065" s="6" t="s">
        <v>3464</v>
      </c>
    </row>
    <row r="1066" spans="6:6" x14ac:dyDescent="0.2">
      <c r="F1066" s="6" t="s">
        <v>3465</v>
      </c>
    </row>
    <row r="1067" spans="6:6" x14ac:dyDescent="0.2">
      <c r="F1067" s="6" t="s">
        <v>3466</v>
      </c>
    </row>
    <row r="1068" spans="6:6" x14ac:dyDescent="0.2">
      <c r="F1068" s="6" t="s">
        <v>3467</v>
      </c>
    </row>
    <row r="1069" spans="6:6" x14ac:dyDescent="0.2">
      <c r="F1069" s="6" t="s">
        <v>3468</v>
      </c>
    </row>
    <row r="1070" spans="6:6" x14ac:dyDescent="0.2">
      <c r="F1070" s="6" t="s">
        <v>3469</v>
      </c>
    </row>
    <row r="1071" spans="6:6" x14ac:dyDescent="0.2">
      <c r="F1071" s="6" t="s">
        <v>3470</v>
      </c>
    </row>
    <row r="1072" spans="6:6" x14ac:dyDescent="0.2">
      <c r="F1072" s="6" t="s">
        <v>3471</v>
      </c>
    </row>
    <row r="1073" spans="6:6" x14ac:dyDescent="0.2">
      <c r="F1073" s="6" t="s">
        <v>3472</v>
      </c>
    </row>
    <row r="1074" spans="6:6" x14ac:dyDescent="0.2">
      <c r="F1074" s="6" t="s">
        <v>3473</v>
      </c>
    </row>
    <row r="1075" spans="6:6" x14ac:dyDescent="0.2">
      <c r="F1075" s="6" t="s">
        <v>3474</v>
      </c>
    </row>
    <row r="1076" spans="6:6" x14ac:dyDescent="0.2">
      <c r="F1076" s="6" t="s">
        <v>3475</v>
      </c>
    </row>
    <row r="1077" spans="6:6" x14ac:dyDescent="0.2">
      <c r="F1077" s="6" t="s">
        <v>3476</v>
      </c>
    </row>
    <row r="1078" spans="6:6" x14ac:dyDescent="0.2">
      <c r="F1078" s="6" t="s">
        <v>3477</v>
      </c>
    </row>
    <row r="1079" spans="6:6" x14ac:dyDescent="0.2">
      <c r="F1079" s="6" t="s">
        <v>3478</v>
      </c>
    </row>
    <row r="1080" spans="6:6" x14ac:dyDescent="0.2">
      <c r="F1080" s="6" t="s">
        <v>3479</v>
      </c>
    </row>
    <row r="1081" spans="6:6" x14ac:dyDescent="0.2">
      <c r="F1081" s="6" t="s">
        <v>3480</v>
      </c>
    </row>
    <row r="1082" spans="6:6" x14ac:dyDescent="0.2">
      <c r="F1082" s="6" t="s">
        <v>3481</v>
      </c>
    </row>
    <row r="1083" spans="6:6" x14ac:dyDescent="0.2">
      <c r="F1083" s="6" t="s">
        <v>3482</v>
      </c>
    </row>
    <row r="1084" spans="6:6" x14ac:dyDescent="0.2">
      <c r="F1084" s="6" t="s">
        <v>3483</v>
      </c>
    </row>
    <row r="1085" spans="6:6" x14ac:dyDescent="0.2">
      <c r="F1085" s="6" t="s">
        <v>3484</v>
      </c>
    </row>
    <row r="1086" spans="6:6" x14ac:dyDescent="0.2">
      <c r="F1086" s="6" t="s">
        <v>3485</v>
      </c>
    </row>
    <row r="1087" spans="6:6" x14ac:dyDescent="0.2">
      <c r="F1087" s="6" t="s">
        <v>3486</v>
      </c>
    </row>
    <row r="1088" spans="6:6" x14ac:dyDescent="0.2">
      <c r="F1088" s="6" t="s">
        <v>3487</v>
      </c>
    </row>
    <row r="1089" spans="6:6" x14ac:dyDescent="0.2">
      <c r="F1089" s="6" t="s">
        <v>3488</v>
      </c>
    </row>
    <row r="1090" spans="6:6" x14ac:dyDescent="0.2">
      <c r="F1090" s="6" t="s">
        <v>3489</v>
      </c>
    </row>
    <row r="1091" spans="6:6" x14ac:dyDescent="0.2">
      <c r="F1091" s="6" t="s">
        <v>3490</v>
      </c>
    </row>
    <row r="1092" spans="6:6" x14ac:dyDescent="0.2">
      <c r="F1092" s="6" t="s">
        <v>3491</v>
      </c>
    </row>
    <row r="1093" spans="6:6" ht="13.5" thickBot="1" x14ac:dyDescent="0.25">
      <c r="F1093" s="42" t="s">
        <v>3492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8" bestFit="1" customWidth="1"/>
    <col min="2" max="2" width="34.85546875" style="8" bestFit="1" customWidth="1"/>
    <col min="3" max="3" width="83" style="15" customWidth="1"/>
    <col min="4" max="4" width="12.28515625" style="66" customWidth="1"/>
    <col min="5" max="5" width="5" customWidth="1"/>
    <col min="6" max="6" width="45.140625" style="28" bestFit="1" customWidth="1"/>
    <col min="7" max="7" width="109.42578125" style="28" customWidth="1"/>
    <col min="8" max="8" width="11.42578125" style="58" customWidth="1"/>
  </cols>
  <sheetData>
    <row r="1" spans="1:8" ht="15.75" x14ac:dyDescent="0.2">
      <c r="A1" s="62" t="s">
        <v>3493</v>
      </c>
      <c r="B1" s="62" t="s">
        <v>4370</v>
      </c>
      <c r="C1" s="63" t="s">
        <v>55</v>
      </c>
      <c r="D1" s="65" t="s">
        <v>3496</v>
      </c>
      <c r="E1" s="24"/>
      <c r="F1" s="57" t="s">
        <v>3495</v>
      </c>
      <c r="G1" s="57" t="s">
        <v>55</v>
      </c>
      <c r="H1" s="59" t="s">
        <v>3496</v>
      </c>
    </row>
    <row r="2" spans="1:8" ht="15.75" x14ac:dyDescent="0.2">
      <c r="A2" s="64" t="s">
        <v>30</v>
      </c>
      <c r="B2" s="64" t="s">
        <v>30</v>
      </c>
      <c r="C2" s="64" t="s">
        <v>30</v>
      </c>
      <c r="D2" s="61" t="s">
        <v>30</v>
      </c>
      <c r="E2" s="83"/>
      <c r="F2" s="60" t="s">
        <v>30</v>
      </c>
      <c r="G2" s="60" t="s">
        <v>30</v>
      </c>
      <c r="H2" s="61" t="s">
        <v>30</v>
      </c>
    </row>
    <row r="3" spans="1:8" x14ac:dyDescent="0.2">
      <c r="A3" s="8" t="s">
        <v>306</v>
      </c>
      <c r="B3" s="8" t="s">
        <v>4372</v>
      </c>
      <c r="C3" s="15" t="s">
        <v>307</v>
      </c>
      <c r="D3" s="66">
        <v>40</v>
      </c>
      <c r="E3" s="83"/>
      <c r="F3" s="28" t="s">
        <v>3497</v>
      </c>
      <c r="G3" s="28" t="s">
        <v>3498</v>
      </c>
      <c r="H3" s="58" t="s">
        <v>3499</v>
      </c>
    </row>
    <row r="4" spans="1:8" ht="25.5" x14ac:dyDescent="0.2">
      <c r="A4" s="8" t="s">
        <v>1190</v>
      </c>
      <c r="B4" s="8" t="s">
        <v>4438</v>
      </c>
      <c r="C4" s="15" t="s">
        <v>1191</v>
      </c>
      <c r="D4" s="66" t="s">
        <v>4292</v>
      </c>
      <c r="E4" s="83"/>
      <c r="F4" s="28" t="s">
        <v>3500</v>
      </c>
      <c r="G4" s="28" t="s">
        <v>3501</v>
      </c>
      <c r="H4" s="58" t="s">
        <v>3502</v>
      </c>
    </row>
    <row r="5" spans="1:8" ht="51" x14ac:dyDescent="0.2">
      <c r="A5" s="8" t="s">
        <v>1657</v>
      </c>
      <c r="B5" s="8" t="s">
        <v>4477</v>
      </c>
      <c r="C5" s="15" t="s">
        <v>1658</v>
      </c>
      <c r="D5" s="66" t="s">
        <v>4312</v>
      </c>
      <c r="E5" s="83"/>
      <c r="F5" s="28" t="s">
        <v>3503</v>
      </c>
      <c r="G5" s="28" t="s">
        <v>3504</v>
      </c>
      <c r="H5" s="58">
        <v>82</v>
      </c>
    </row>
    <row r="6" spans="1:8" x14ac:dyDescent="0.2">
      <c r="A6" s="8" t="s">
        <v>815</v>
      </c>
      <c r="B6" s="8" t="s">
        <v>4406</v>
      </c>
      <c r="C6" s="15" t="s">
        <v>816</v>
      </c>
      <c r="D6" s="66">
        <v>49</v>
      </c>
      <c r="E6" s="83"/>
      <c r="F6" s="28" t="s">
        <v>40</v>
      </c>
      <c r="G6" s="28" t="s">
        <v>3505</v>
      </c>
      <c r="H6" s="58" t="s">
        <v>3506</v>
      </c>
    </row>
    <row r="7" spans="1:8" ht="25.5" x14ac:dyDescent="0.2">
      <c r="A7" s="8" t="s">
        <v>922</v>
      </c>
      <c r="B7" s="8" t="s">
        <v>4415</v>
      </c>
      <c r="C7" s="15" t="s">
        <v>923</v>
      </c>
      <c r="D7" s="66" t="s">
        <v>4274</v>
      </c>
      <c r="E7" s="83"/>
      <c r="F7" s="28" t="s">
        <v>3507</v>
      </c>
      <c r="G7" s="28" t="s">
        <v>3508</v>
      </c>
      <c r="H7" s="58" t="s">
        <v>3506</v>
      </c>
    </row>
    <row r="8" spans="1:8" x14ac:dyDescent="0.2">
      <c r="A8" s="8" t="s">
        <v>1341</v>
      </c>
      <c r="B8" s="8" t="s">
        <v>4454</v>
      </c>
      <c r="C8" s="15" t="s">
        <v>1342</v>
      </c>
      <c r="D8" s="66" t="s">
        <v>4306</v>
      </c>
      <c r="E8" s="83"/>
      <c r="F8" s="28" t="s">
        <v>3509</v>
      </c>
      <c r="G8" s="28" t="s">
        <v>3510</v>
      </c>
      <c r="H8" s="58" t="s">
        <v>3511</v>
      </c>
    </row>
    <row r="9" spans="1:8" x14ac:dyDescent="0.2">
      <c r="A9" s="8" t="s">
        <v>266</v>
      </c>
      <c r="B9" s="8" t="s">
        <v>4371</v>
      </c>
      <c r="C9" s="15" t="s">
        <v>267</v>
      </c>
      <c r="D9" s="66">
        <v>39</v>
      </c>
      <c r="E9" s="83"/>
      <c r="F9" s="28" t="s">
        <v>4041</v>
      </c>
      <c r="G9" s="28" t="s">
        <v>4042</v>
      </c>
      <c r="H9" s="58" t="s">
        <v>4043</v>
      </c>
    </row>
    <row r="10" spans="1:8" ht="25.5" x14ac:dyDescent="0.2">
      <c r="A10" s="8" t="s">
        <v>1144</v>
      </c>
      <c r="B10" s="8" t="s">
        <v>4433</v>
      </c>
      <c r="C10" s="15" t="s">
        <v>1145</v>
      </c>
      <c r="D10" s="66">
        <v>107</v>
      </c>
      <c r="E10" s="83"/>
      <c r="F10" s="28" t="s">
        <v>3512</v>
      </c>
      <c r="G10" s="28" t="s">
        <v>3513</v>
      </c>
      <c r="H10" s="58" t="s">
        <v>3514</v>
      </c>
    </row>
    <row r="11" spans="1:8" x14ac:dyDescent="0.2">
      <c r="A11" s="8" t="s">
        <v>2328</v>
      </c>
      <c r="B11" s="8" t="s">
        <v>4531</v>
      </c>
      <c r="C11" s="15" t="s">
        <v>2329</v>
      </c>
      <c r="D11" s="66" t="s">
        <v>4365</v>
      </c>
      <c r="E11" s="83"/>
      <c r="F11" s="28" t="s">
        <v>3515</v>
      </c>
      <c r="G11" s="28" t="s">
        <v>3516</v>
      </c>
      <c r="H11" s="58" t="s">
        <v>3517</v>
      </c>
    </row>
    <row r="12" spans="1:8" ht="25.5" x14ac:dyDescent="0.2">
      <c r="A12" s="8" t="s">
        <v>902</v>
      </c>
      <c r="B12" s="8" t="s">
        <v>4412</v>
      </c>
      <c r="C12" s="15" t="s">
        <v>903</v>
      </c>
      <c r="D12" s="66" t="s">
        <v>4273</v>
      </c>
      <c r="E12" s="83"/>
      <c r="F12" s="28" t="s">
        <v>4159</v>
      </c>
      <c r="G12" s="28" t="s">
        <v>4160</v>
      </c>
      <c r="H12" s="58" t="s">
        <v>4154</v>
      </c>
    </row>
    <row r="13" spans="1:8" ht="25.5" x14ac:dyDescent="0.2">
      <c r="A13" s="8" t="s">
        <v>725</v>
      </c>
      <c r="B13" s="8" t="s">
        <v>4397</v>
      </c>
      <c r="C13" s="15" t="s">
        <v>726</v>
      </c>
      <c r="D13" s="66" t="s">
        <v>4263</v>
      </c>
      <c r="E13" s="83"/>
      <c r="F13" s="28" t="s">
        <v>4187</v>
      </c>
      <c r="G13" s="28" t="s">
        <v>3519</v>
      </c>
      <c r="H13" s="58">
        <v>82</v>
      </c>
    </row>
    <row r="14" spans="1:8" ht="25.5" x14ac:dyDescent="0.2">
      <c r="A14" s="8" t="s">
        <v>1469</v>
      </c>
      <c r="B14" s="8" t="s">
        <v>4463</v>
      </c>
      <c r="C14" s="15" t="s">
        <v>1470</v>
      </c>
      <c r="D14" s="66" t="s">
        <v>4315</v>
      </c>
      <c r="E14" s="83"/>
      <c r="F14" s="28" t="s">
        <v>3521</v>
      </c>
      <c r="G14" s="28" t="s">
        <v>3520</v>
      </c>
      <c r="H14" s="58">
        <v>82</v>
      </c>
    </row>
    <row r="15" spans="1:8" x14ac:dyDescent="0.2">
      <c r="A15" s="8" t="s">
        <v>2180</v>
      </c>
      <c r="B15" s="8" t="s">
        <v>4521</v>
      </c>
      <c r="C15" s="15" t="s">
        <v>2181</v>
      </c>
      <c r="D15" s="66" t="s">
        <v>4355</v>
      </c>
      <c r="E15" s="83"/>
      <c r="F15" s="28" t="s">
        <v>3518</v>
      </c>
      <c r="G15" s="28" t="s">
        <v>3522</v>
      </c>
      <c r="H15" s="58">
        <v>82</v>
      </c>
    </row>
    <row r="16" spans="1:8" ht="38.25" x14ac:dyDescent="0.2">
      <c r="A16" s="8" t="s">
        <v>276</v>
      </c>
      <c r="B16" s="8" t="s">
        <v>4371</v>
      </c>
      <c r="C16" s="15" t="s">
        <v>277</v>
      </c>
      <c r="D16" s="66" t="s">
        <v>4229</v>
      </c>
      <c r="E16" s="83"/>
      <c r="F16" s="28" t="s">
        <v>3523</v>
      </c>
      <c r="G16" s="28" t="s">
        <v>3524</v>
      </c>
      <c r="H16" s="58" t="s">
        <v>3517</v>
      </c>
    </row>
    <row r="17" spans="1:8" ht="25.5" x14ac:dyDescent="0.2">
      <c r="A17" s="8" t="s">
        <v>2348</v>
      </c>
      <c r="B17" s="8" t="s">
        <v>4533</v>
      </c>
      <c r="C17" s="15" t="s">
        <v>2349</v>
      </c>
      <c r="D17" s="66" t="s">
        <v>4348</v>
      </c>
      <c r="E17" s="83"/>
      <c r="F17" s="28" t="s">
        <v>4161</v>
      </c>
      <c r="G17" s="28" t="s">
        <v>4162</v>
      </c>
      <c r="H17" s="58" t="s">
        <v>4154</v>
      </c>
    </row>
    <row r="18" spans="1:8" ht="25.5" x14ac:dyDescent="0.2">
      <c r="A18" s="8" t="s">
        <v>268</v>
      </c>
      <c r="B18" s="8" t="s">
        <v>4371</v>
      </c>
      <c r="C18" s="15" t="s">
        <v>269</v>
      </c>
      <c r="D18" s="66" t="s">
        <v>4228</v>
      </c>
      <c r="E18" s="83"/>
      <c r="F18" s="28" t="s">
        <v>3525</v>
      </c>
      <c r="G18" s="28" t="s">
        <v>3526</v>
      </c>
      <c r="H18" s="58" t="s">
        <v>3527</v>
      </c>
    </row>
    <row r="19" spans="1:8" ht="38.25" x14ac:dyDescent="0.2">
      <c r="A19" s="8" t="s">
        <v>912</v>
      </c>
      <c r="B19" s="8" t="s">
        <v>4414</v>
      </c>
      <c r="C19" s="15" t="s">
        <v>913</v>
      </c>
      <c r="D19" s="66" t="s">
        <v>4265</v>
      </c>
      <c r="E19" s="83"/>
      <c r="F19" s="28" t="s">
        <v>3528</v>
      </c>
      <c r="G19" s="28" t="s">
        <v>3529</v>
      </c>
      <c r="H19" s="58" t="s">
        <v>3530</v>
      </c>
    </row>
    <row r="20" spans="1:8" ht="25.5" x14ac:dyDescent="0.2">
      <c r="A20" s="8" t="s">
        <v>1222</v>
      </c>
      <c r="B20" s="8" t="s">
        <v>4442</v>
      </c>
      <c r="C20" s="15" t="s">
        <v>1223</v>
      </c>
      <c r="D20" s="66" t="s">
        <v>4295</v>
      </c>
      <c r="E20" s="83"/>
      <c r="F20" s="28" t="s">
        <v>3531</v>
      </c>
      <c r="G20" s="28" t="s">
        <v>3532</v>
      </c>
      <c r="H20" s="58" t="s">
        <v>3533</v>
      </c>
    </row>
    <row r="21" spans="1:8" ht="63.75" x14ac:dyDescent="0.2">
      <c r="A21" s="8" t="s">
        <v>1224</v>
      </c>
      <c r="B21" s="8" t="s">
        <v>4442</v>
      </c>
      <c r="C21" s="15" t="s">
        <v>1225</v>
      </c>
      <c r="D21" s="66" t="s">
        <v>4295</v>
      </c>
      <c r="E21" s="83"/>
      <c r="F21" s="28" t="s">
        <v>3534</v>
      </c>
      <c r="G21" s="28" t="s">
        <v>3535</v>
      </c>
      <c r="H21" s="58" t="s">
        <v>3533</v>
      </c>
    </row>
    <row r="22" spans="1:8" ht="25.5" x14ac:dyDescent="0.2">
      <c r="A22" s="8" t="s">
        <v>1226</v>
      </c>
      <c r="B22" s="8" t="s">
        <v>4442</v>
      </c>
      <c r="C22" s="15" t="s">
        <v>1227</v>
      </c>
      <c r="D22" s="66" t="s">
        <v>4295</v>
      </c>
      <c r="E22" s="83"/>
      <c r="F22" s="28" t="s">
        <v>3536</v>
      </c>
      <c r="G22" s="28" t="s">
        <v>3537</v>
      </c>
      <c r="H22" s="58" t="s">
        <v>3533</v>
      </c>
    </row>
    <row r="23" spans="1:8" x14ac:dyDescent="0.2">
      <c r="A23" s="8" t="s">
        <v>1951</v>
      </c>
      <c r="B23" s="8" t="s">
        <v>4502</v>
      </c>
      <c r="C23" s="15" t="s">
        <v>1952</v>
      </c>
      <c r="D23" s="66" t="s">
        <v>4344</v>
      </c>
      <c r="E23" s="83"/>
      <c r="F23" s="28" t="s">
        <v>1081</v>
      </c>
      <c r="G23" s="28" t="s">
        <v>3538</v>
      </c>
      <c r="H23" s="58" t="s">
        <v>3533</v>
      </c>
    </row>
    <row r="24" spans="1:8" ht="38.25" x14ac:dyDescent="0.2">
      <c r="A24" s="84" t="s">
        <v>4653</v>
      </c>
      <c r="B24" s="8" t="s">
        <v>4383</v>
      </c>
      <c r="C24" s="15" t="s">
        <v>532</v>
      </c>
      <c r="D24" s="66" t="s">
        <v>4252</v>
      </c>
      <c r="E24" s="83"/>
      <c r="F24" s="28" t="s">
        <v>39</v>
      </c>
      <c r="G24" s="28" t="s">
        <v>3539</v>
      </c>
      <c r="H24" s="58" t="s">
        <v>3533</v>
      </c>
    </row>
    <row r="25" spans="1:8" ht="25.5" x14ac:dyDescent="0.2">
      <c r="A25" s="84" t="s">
        <v>4652</v>
      </c>
      <c r="B25" s="8" t="s">
        <v>4479</v>
      </c>
      <c r="C25" s="15" t="s">
        <v>1683</v>
      </c>
      <c r="D25" s="66" t="s">
        <v>4252</v>
      </c>
      <c r="E25" s="83"/>
      <c r="F25" s="28" t="s">
        <v>3540</v>
      </c>
      <c r="G25" s="28" t="s">
        <v>3541</v>
      </c>
      <c r="H25" s="58" t="s">
        <v>3514</v>
      </c>
    </row>
    <row r="26" spans="1:8" ht="63.75" x14ac:dyDescent="0.2">
      <c r="A26" s="8" t="s">
        <v>943</v>
      </c>
      <c r="B26" s="8" t="s">
        <v>4417</v>
      </c>
      <c r="C26" s="15" t="s">
        <v>944</v>
      </c>
      <c r="D26" s="66" t="s">
        <v>3530</v>
      </c>
      <c r="E26" s="83"/>
      <c r="F26" s="28" t="s">
        <v>3542</v>
      </c>
      <c r="G26" s="28" t="s">
        <v>3543</v>
      </c>
      <c r="H26" s="58" t="s">
        <v>3544</v>
      </c>
    </row>
    <row r="27" spans="1:8" ht="25.5" x14ac:dyDescent="0.2">
      <c r="A27" s="8" t="s">
        <v>508</v>
      </c>
      <c r="B27" s="8" t="s">
        <v>4381</v>
      </c>
      <c r="C27" s="15" t="s">
        <v>509</v>
      </c>
      <c r="D27" s="66" t="s">
        <v>4235</v>
      </c>
      <c r="E27" s="83"/>
      <c r="F27" s="28" t="s">
        <v>3545</v>
      </c>
      <c r="G27" s="28" t="s">
        <v>3546</v>
      </c>
      <c r="H27" s="58">
        <v>82</v>
      </c>
    </row>
    <row r="28" spans="1:8" x14ac:dyDescent="0.2">
      <c r="A28" s="8" t="s">
        <v>2032</v>
      </c>
      <c r="B28" s="8" t="s">
        <v>4509</v>
      </c>
      <c r="C28" s="15" t="s">
        <v>2033</v>
      </c>
      <c r="D28" s="66" t="s">
        <v>4333</v>
      </c>
      <c r="E28" s="83"/>
      <c r="F28" s="28" t="s">
        <v>3547</v>
      </c>
      <c r="G28" s="28" t="s">
        <v>3548</v>
      </c>
      <c r="H28" s="58" t="s">
        <v>3544</v>
      </c>
    </row>
    <row r="29" spans="1:8" x14ac:dyDescent="0.2">
      <c r="A29" s="84" t="s">
        <v>4655</v>
      </c>
      <c r="B29" s="8" t="s">
        <v>4416</v>
      </c>
      <c r="C29" s="15" t="s">
        <v>934</v>
      </c>
      <c r="D29" s="66">
        <v>51</v>
      </c>
      <c r="E29" s="83"/>
      <c r="F29" s="28" t="s">
        <v>4044</v>
      </c>
      <c r="G29" s="28" t="s">
        <v>4045</v>
      </c>
      <c r="H29" s="58" t="s">
        <v>4043</v>
      </c>
    </row>
    <row r="30" spans="1:8" ht="25.5" x14ac:dyDescent="0.2">
      <c r="A30" s="84" t="s">
        <v>4654</v>
      </c>
      <c r="B30" s="8" t="s">
        <v>4495</v>
      </c>
      <c r="C30" s="15" t="s">
        <v>1880</v>
      </c>
      <c r="D30" s="66" t="s">
        <v>4339</v>
      </c>
      <c r="E30" s="83"/>
      <c r="F30" s="28" t="s">
        <v>3549</v>
      </c>
      <c r="G30" s="28" t="s">
        <v>3550</v>
      </c>
      <c r="H30" s="58" t="s">
        <v>3533</v>
      </c>
    </row>
    <row r="31" spans="1:8" x14ac:dyDescent="0.2">
      <c r="A31" s="8" t="s">
        <v>1876</v>
      </c>
      <c r="B31" s="8" t="s">
        <v>4495</v>
      </c>
      <c r="C31" s="15" t="s">
        <v>1877</v>
      </c>
      <c r="D31" s="66" t="s">
        <v>4339</v>
      </c>
      <c r="E31" s="83"/>
      <c r="F31" s="28" t="s">
        <v>3551</v>
      </c>
      <c r="G31" s="28" t="s">
        <v>3552</v>
      </c>
      <c r="H31" s="58" t="s">
        <v>3553</v>
      </c>
    </row>
    <row r="32" spans="1:8" x14ac:dyDescent="0.2">
      <c r="A32" s="8" t="s">
        <v>1878</v>
      </c>
      <c r="B32" s="8" t="s">
        <v>4495</v>
      </c>
      <c r="C32" s="15" t="s">
        <v>1879</v>
      </c>
      <c r="D32" s="66" t="s">
        <v>4339</v>
      </c>
      <c r="E32" s="83"/>
      <c r="F32" s="28" t="s">
        <v>3554</v>
      </c>
      <c r="G32" s="28" t="s">
        <v>3556</v>
      </c>
      <c r="H32" s="58" t="s">
        <v>3514</v>
      </c>
    </row>
    <row r="33" spans="1:8" x14ac:dyDescent="0.2">
      <c r="A33" s="8" t="s">
        <v>932</v>
      </c>
      <c r="B33" s="8" t="s">
        <v>4416</v>
      </c>
      <c r="C33" s="15" t="s">
        <v>933</v>
      </c>
      <c r="D33" s="66">
        <v>52</v>
      </c>
      <c r="E33" s="83"/>
      <c r="F33" s="28" t="s">
        <v>4046</v>
      </c>
      <c r="G33" s="28" t="s">
        <v>4047</v>
      </c>
      <c r="H33" s="58" t="s">
        <v>4043</v>
      </c>
    </row>
    <row r="34" spans="1:8" x14ac:dyDescent="0.2">
      <c r="A34" s="8" t="s">
        <v>1679</v>
      </c>
      <c r="B34" s="8" t="s">
        <v>4478</v>
      </c>
      <c r="C34" s="15" t="s">
        <v>1680</v>
      </c>
      <c r="D34" s="66" t="s">
        <v>4318</v>
      </c>
      <c r="E34" s="83"/>
      <c r="F34" s="28" t="s">
        <v>4048</v>
      </c>
      <c r="G34" s="28" t="s">
        <v>4049</v>
      </c>
      <c r="H34" s="58" t="s">
        <v>4043</v>
      </c>
    </row>
    <row r="35" spans="1:8" ht="25.5" x14ac:dyDescent="0.2">
      <c r="A35" s="8" t="s">
        <v>1645</v>
      </c>
      <c r="B35" s="8" t="s">
        <v>4475</v>
      </c>
      <c r="C35" s="15" t="s">
        <v>1646</v>
      </c>
      <c r="D35" s="66" t="s">
        <v>4326</v>
      </c>
      <c r="E35" s="83"/>
      <c r="F35" s="28" t="s">
        <v>3557</v>
      </c>
      <c r="G35" s="28" t="s">
        <v>3558</v>
      </c>
      <c r="H35" s="58" t="s">
        <v>3553</v>
      </c>
    </row>
    <row r="36" spans="1:8" x14ac:dyDescent="0.2">
      <c r="A36" s="8" t="s">
        <v>2147</v>
      </c>
      <c r="B36" s="8" t="s">
        <v>4519</v>
      </c>
      <c r="C36" s="15" t="s">
        <v>2148</v>
      </c>
      <c r="D36" s="66" t="s">
        <v>4353</v>
      </c>
      <c r="E36" s="83"/>
      <c r="F36" s="28" t="s">
        <v>3559</v>
      </c>
      <c r="G36" s="28" t="s">
        <v>3561</v>
      </c>
      <c r="H36" s="58">
        <v>82</v>
      </c>
    </row>
    <row r="37" spans="1:8" ht="25.5" x14ac:dyDescent="0.2">
      <c r="A37" s="8" t="s">
        <v>777</v>
      </c>
      <c r="B37" s="8" t="s">
        <v>4402</v>
      </c>
      <c r="C37" s="15" t="s">
        <v>778</v>
      </c>
      <c r="D37" s="66" t="s">
        <v>4267</v>
      </c>
      <c r="E37" s="83"/>
      <c r="F37" s="28" t="s">
        <v>3562</v>
      </c>
      <c r="G37" s="28" t="s">
        <v>3563</v>
      </c>
      <c r="H37" s="58" t="s">
        <v>3564</v>
      </c>
    </row>
    <row r="38" spans="1:8" ht="51" x14ac:dyDescent="0.2">
      <c r="A38" s="8" t="s">
        <v>559</v>
      </c>
      <c r="B38" s="8" t="s">
        <v>4386</v>
      </c>
      <c r="C38" s="15" t="s">
        <v>560</v>
      </c>
      <c r="D38" s="66" t="s">
        <v>4238</v>
      </c>
      <c r="E38" s="83"/>
      <c r="F38" s="28" t="s">
        <v>3565</v>
      </c>
      <c r="G38" s="28" t="s">
        <v>3566</v>
      </c>
      <c r="H38" s="58">
        <v>82</v>
      </c>
    </row>
    <row r="39" spans="1:8" ht="38.25" x14ac:dyDescent="0.2">
      <c r="A39" s="8" t="s">
        <v>2227</v>
      </c>
      <c r="B39" s="8" t="s">
        <v>4524</v>
      </c>
      <c r="C39" s="15" t="s">
        <v>2228</v>
      </c>
      <c r="D39" s="66">
        <v>221</v>
      </c>
      <c r="E39" s="83"/>
      <c r="F39" s="28" t="s">
        <v>3567</v>
      </c>
      <c r="G39" s="28" t="s">
        <v>3568</v>
      </c>
      <c r="H39" s="58">
        <v>83</v>
      </c>
    </row>
    <row r="40" spans="1:8" ht="25.5" x14ac:dyDescent="0.2">
      <c r="A40" s="8" t="s">
        <v>476</v>
      </c>
      <c r="B40" s="8" t="s">
        <v>4379</v>
      </c>
      <c r="C40" s="15" t="s">
        <v>477</v>
      </c>
      <c r="D40" s="66" t="s">
        <v>4239</v>
      </c>
      <c r="E40" s="83"/>
      <c r="F40" s="28" t="s">
        <v>4050</v>
      </c>
      <c r="G40" s="28" t="s">
        <v>4051</v>
      </c>
      <c r="H40" s="58" t="s">
        <v>4043</v>
      </c>
    </row>
    <row r="41" spans="1:8" x14ac:dyDescent="0.2">
      <c r="A41" s="8" t="s">
        <v>2090</v>
      </c>
      <c r="B41" s="8" t="s">
        <v>4515</v>
      </c>
      <c r="C41" s="15" t="s">
        <v>2091</v>
      </c>
      <c r="D41" s="66">
        <v>218</v>
      </c>
      <c r="E41" s="83"/>
      <c r="F41" s="28" t="s">
        <v>3569</v>
      </c>
      <c r="G41" s="28" t="s">
        <v>3571</v>
      </c>
      <c r="H41" s="58">
        <v>83</v>
      </c>
    </row>
    <row r="42" spans="1:8" ht="38.25" x14ac:dyDescent="0.2">
      <c r="A42" s="8" t="s">
        <v>1575</v>
      </c>
      <c r="B42" s="8" t="s">
        <v>4471</v>
      </c>
      <c r="C42" s="15" t="s">
        <v>1576</v>
      </c>
      <c r="D42" s="66">
        <v>210</v>
      </c>
      <c r="E42" s="83"/>
      <c r="F42" s="28" t="s">
        <v>3572</v>
      </c>
      <c r="G42" s="28" t="s">
        <v>3573</v>
      </c>
      <c r="H42" s="58" t="s">
        <v>3564</v>
      </c>
    </row>
    <row r="43" spans="1:8" ht="38.25" x14ac:dyDescent="0.2">
      <c r="A43" s="8" t="s">
        <v>2149</v>
      </c>
      <c r="B43" s="8" t="s">
        <v>4519</v>
      </c>
      <c r="C43" s="15" t="s">
        <v>2150</v>
      </c>
      <c r="D43" s="66" t="s">
        <v>4353</v>
      </c>
      <c r="E43" s="83"/>
      <c r="F43" s="28" t="s">
        <v>3574</v>
      </c>
      <c r="G43" s="28" t="s">
        <v>3575</v>
      </c>
      <c r="H43" s="58" t="s">
        <v>3564</v>
      </c>
    </row>
    <row r="44" spans="1:8" ht="25.5" x14ac:dyDescent="0.2">
      <c r="A44" s="8" t="s">
        <v>1196</v>
      </c>
      <c r="B44" s="8" t="s">
        <v>4439</v>
      </c>
      <c r="C44" s="15" t="s">
        <v>1197</v>
      </c>
      <c r="D44" s="66">
        <v>107</v>
      </c>
      <c r="E44" s="83"/>
      <c r="F44" s="28" t="s">
        <v>3576</v>
      </c>
      <c r="G44" s="28" t="s">
        <v>3577</v>
      </c>
      <c r="H44" s="58">
        <v>83</v>
      </c>
    </row>
    <row r="45" spans="1:8" ht="25.5" x14ac:dyDescent="0.2">
      <c r="A45" s="8" t="s">
        <v>1760</v>
      </c>
      <c r="B45" s="8" t="s">
        <v>4486</v>
      </c>
      <c r="C45" s="15" t="s">
        <v>1761</v>
      </c>
      <c r="D45" s="66">
        <v>214</v>
      </c>
      <c r="E45" s="83"/>
      <c r="F45" s="28" t="s">
        <v>3578</v>
      </c>
      <c r="G45" s="28" t="s">
        <v>3579</v>
      </c>
      <c r="H45" s="58" t="s">
        <v>3502</v>
      </c>
    </row>
    <row r="46" spans="1:8" ht="25.5" x14ac:dyDescent="0.2">
      <c r="A46" s="8" t="s">
        <v>480</v>
      </c>
      <c r="B46" s="8" t="s">
        <v>4379</v>
      </c>
      <c r="C46" s="15" t="s">
        <v>481</v>
      </c>
      <c r="D46" s="66" t="s">
        <v>4239</v>
      </c>
      <c r="E46" s="83"/>
      <c r="F46" s="28" t="s">
        <v>4052</v>
      </c>
      <c r="G46" s="28" t="s">
        <v>4053</v>
      </c>
      <c r="H46" s="58" t="s">
        <v>4043</v>
      </c>
    </row>
    <row r="47" spans="1:8" ht="25.5" x14ac:dyDescent="0.2">
      <c r="A47" s="8" t="s">
        <v>1107</v>
      </c>
      <c r="B47" s="8" t="s">
        <v>4429</v>
      </c>
      <c r="C47" s="15" t="s">
        <v>1108</v>
      </c>
      <c r="D47" s="66" t="s">
        <v>4283</v>
      </c>
      <c r="E47" s="83"/>
      <c r="F47" s="28" t="s">
        <v>36</v>
      </c>
      <c r="G47" s="28" t="s">
        <v>3580</v>
      </c>
      <c r="H47" s="58" t="s">
        <v>3581</v>
      </c>
    </row>
    <row r="48" spans="1:8" x14ac:dyDescent="0.2">
      <c r="A48" s="8" t="s">
        <v>1081</v>
      </c>
      <c r="B48" s="8" t="s">
        <v>4427</v>
      </c>
      <c r="C48" s="15" t="s">
        <v>1082</v>
      </c>
      <c r="D48" s="66" t="s">
        <v>3544</v>
      </c>
      <c r="E48" s="83"/>
      <c r="F48" s="28" t="s">
        <v>3555</v>
      </c>
      <c r="G48" s="28" t="s">
        <v>3582</v>
      </c>
      <c r="H48" s="58">
        <v>83</v>
      </c>
    </row>
    <row r="49" spans="1:8" ht="38.25" x14ac:dyDescent="0.2">
      <c r="A49" s="8" t="s">
        <v>1601</v>
      </c>
      <c r="B49" s="8" t="s">
        <v>4472</v>
      </c>
      <c r="C49" s="15" t="s">
        <v>1602</v>
      </c>
      <c r="D49" s="66" t="s">
        <v>4324</v>
      </c>
      <c r="E49" s="83"/>
      <c r="F49" s="28" t="s">
        <v>3583</v>
      </c>
      <c r="G49" s="28" t="s">
        <v>3584</v>
      </c>
      <c r="H49" s="58" t="s">
        <v>3517</v>
      </c>
    </row>
    <row r="50" spans="1:8" ht="25.5" x14ac:dyDescent="0.2">
      <c r="A50" s="8" t="s">
        <v>392</v>
      </c>
      <c r="B50" s="8" t="s">
        <v>4375</v>
      </c>
      <c r="C50" s="15" t="s">
        <v>393</v>
      </c>
      <c r="D50" s="66" t="s">
        <v>4239</v>
      </c>
      <c r="E50" s="83"/>
      <c r="F50" s="28" t="s">
        <v>3585</v>
      </c>
      <c r="G50" s="28" t="s">
        <v>3586</v>
      </c>
      <c r="H50" s="58" t="s">
        <v>3564</v>
      </c>
    </row>
    <row r="51" spans="1:8" x14ac:dyDescent="0.2">
      <c r="A51" s="8" t="s">
        <v>657</v>
      </c>
      <c r="B51" s="8" t="s">
        <v>4394</v>
      </c>
      <c r="C51" s="15" t="s">
        <v>658</v>
      </c>
      <c r="D51" s="66" t="s">
        <v>4251</v>
      </c>
      <c r="E51" s="83"/>
      <c r="F51" s="28" t="s">
        <v>4163</v>
      </c>
      <c r="G51" s="28" t="s">
        <v>4164</v>
      </c>
      <c r="H51" s="58" t="s">
        <v>4154</v>
      </c>
    </row>
    <row r="52" spans="1:8" ht="38.25" x14ac:dyDescent="0.2">
      <c r="A52" s="8" t="s">
        <v>717</v>
      </c>
      <c r="B52" s="8" t="s">
        <v>4396</v>
      </c>
      <c r="C52" s="15" t="s">
        <v>718</v>
      </c>
      <c r="D52" s="66" t="s">
        <v>4262</v>
      </c>
      <c r="E52" s="83"/>
      <c r="F52" s="28" t="s">
        <v>3587</v>
      </c>
      <c r="G52" s="28" t="s">
        <v>3588</v>
      </c>
      <c r="H52" s="58" t="s">
        <v>3502</v>
      </c>
    </row>
    <row r="53" spans="1:8" ht="25.5" x14ac:dyDescent="0.2">
      <c r="A53" s="8" t="s">
        <v>1116</v>
      </c>
      <c r="B53" s="8" t="s">
        <v>4430</v>
      </c>
      <c r="C53" s="15" t="s">
        <v>1117</v>
      </c>
      <c r="D53" s="66" t="s">
        <v>4284</v>
      </c>
      <c r="E53" s="83"/>
      <c r="F53" s="28" t="s">
        <v>3589</v>
      </c>
      <c r="G53" s="28" t="s">
        <v>3590</v>
      </c>
      <c r="H53" s="58" t="s">
        <v>3581</v>
      </c>
    </row>
    <row r="54" spans="1:8" ht="25.5" x14ac:dyDescent="0.2">
      <c r="A54" s="8" t="s">
        <v>848</v>
      </c>
      <c r="B54" s="8" t="s">
        <v>4408</v>
      </c>
      <c r="C54" s="15" t="s">
        <v>849</v>
      </c>
      <c r="D54" s="66">
        <v>49</v>
      </c>
      <c r="E54" s="83"/>
      <c r="F54" s="28" t="s">
        <v>3591</v>
      </c>
      <c r="G54" s="28" t="s">
        <v>3593</v>
      </c>
      <c r="H54" s="58">
        <v>83</v>
      </c>
    </row>
    <row r="55" spans="1:8" ht="25.5" x14ac:dyDescent="0.2">
      <c r="A55" s="8" t="s">
        <v>1002</v>
      </c>
      <c r="B55" s="8" t="s">
        <v>4420</v>
      </c>
      <c r="C55" s="15" t="s">
        <v>1003</v>
      </c>
      <c r="D55" s="66">
        <v>52</v>
      </c>
      <c r="E55" s="83"/>
      <c r="F55" s="28" t="s">
        <v>3594</v>
      </c>
      <c r="G55" s="28" t="s">
        <v>3595</v>
      </c>
      <c r="H55" s="58" t="s">
        <v>3581</v>
      </c>
    </row>
    <row r="56" spans="1:8" x14ac:dyDescent="0.2">
      <c r="A56" s="8" t="s">
        <v>308</v>
      </c>
      <c r="B56" s="8" t="s">
        <v>4372</v>
      </c>
      <c r="C56" s="15" t="s">
        <v>309</v>
      </c>
      <c r="D56" s="66">
        <v>40</v>
      </c>
      <c r="E56" s="83"/>
      <c r="F56" s="28" t="s">
        <v>3596</v>
      </c>
      <c r="G56" s="28" t="s">
        <v>3597</v>
      </c>
      <c r="H56" s="58">
        <v>83</v>
      </c>
    </row>
    <row r="57" spans="1:8" x14ac:dyDescent="0.2">
      <c r="A57" s="8" t="s">
        <v>2176</v>
      </c>
      <c r="B57" s="8" t="s">
        <v>4520</v>
      </c>
      <c r="C57" s="15" t="s">
        <v>2177</v>
      </c>
      <c r="D57" s="66" t="s">
        <v>4354</v>
      </c>
      <c r="E57" s="83"/>
      <c r="F57" s="28" t="s">
        <v>3598</v>
      </c>
      <c r="G57" s="28" t="s">
        <v>3599</v>
      </c>
      <c r="H57" s="58" t="s">
        <v>3511</v>
      </c>
    </row>
    <row r="58" spans="1:8" ht="38.25" x14ac:dyDescent="0.2">
      <c r="A58" s="8" t="s">
        <v>1071</v>
      </c>
      <c r="B58" s="8" t="s">
        <v>4426</v>
      </c>
      <c r="C58" s="15" t="s">
        <v>1072</v>
      </c>
      <c r="D58" s="66" t="s">
        <v>4269</v>
      </c>
      <c r="E58" s="83"/>
      <c r="F58" s="28" t="s">
        <v>4054</v>
      </c>
      <c r="G58" s="28" t="s">
        <v>4055</v>
      </c>
      <c r="H58" s="58" t="s">
        <v>4043</v>
      </c>
    </row>
    <row r="59" spans="1:8" ht="38.25" x14ac:dyDescent="0.2">
      <c r="A59" s="8" t="s">
        <v>968</v>
      </c>
      <c r="B59" s="8" t="s">
        <v>4418</v>
      </c>
      <c r="C59" s="15" t="s">
        <v>969</v>
      </c>
      <c r="D59" s="66" t="s">
        <v>4277</v>
      </c>
      <c r="E59" s="83"/>
      <c r="F59" s="28" t="s">
        <v>3600</v>
      </c>
      <c r="G59" s="28" t="s">
        <v>3601</v>
      </c>
      <c r="H59" s="58">
        <v>84</v>
      </c>
    </row>
    <row r="60" spans="1:8" ht="25.5" x14ac:dyDescent="0.2">
      <c r="A60" s="8" t="s">
        <v>422</v>
      </c>
      <c r="B60" s="8" t="s">
        <v>4376</v>
      </c>
      <c r="C60" s="15" t="s">
        <v>423</v>
      </c>
      <c r="D60" s="66" t="s">
        <v>4243</v>
      </c>
      <c r="E60" s="83"/>
      <c r="F60" s="28" t="s">
        <v>3602</v>
      </c>
      <c r="G60" s="28" t="s">
        <v>3603</v>
      </c>
      <c r="H60" s="58" t="s">
        <v>3564</v>
      </c>
    </row>
    <row r="61" spans="1:8" ht="38.25" x14ac:dyDescent="0.2">
      <c r="A61" s="8" t="s">
        <v>691</v>
      </c>
      <c r="B61" s="8" t="s">
        <v>4396</v>
      </c>
      <c r="C61" s="15" t="s">
        <v>692</v>
      </c>
      <c r="D61" s="66" t="s">
        <v>4259</v>
      </c>
      <c r="E61" s="83"/>
      <c r="F61" s="28" t="s">
        <v>3604</v>
      </c>
      <c r="G61" s="28" t="s">
        <v>3605</v>
      </c>
      <c r="H61" s="58" t="s">
        <v>3564</v>
      </c>
    </row>
    <row r="62" spans="1:8" ht="25.5" x14ac:dyDescent="0.2">
      <c r="A62" s="8" t="s">
        <v>1444</v>
      </c>
      <c r="B62" s="8" t="s">
        <v>4461</v>
      </c>
      <c r="C62" s="15" t="s">
        <v>1445</v>
      </c>
      <c r="D62" s="66" t="s">
        <v>4264</v>
      </c>
      <c r="E62" s="83"/>
      <c r="F62" s="28" t="s">
        <v>4056</v>
      </c>
      <c r="G62" s="28" t="s">
        <v>4057</v>
      </c>
      <c r="H62" s="58" t="s">
        <v>4043</v>
      </c>
    </row>
    <row r="63" spans="1:8" ht="25.5" x14ac:dyDescent="0.2">
      <c r="A63" s="8" t="s">
        <v>1134</v>
      </c>
      <c r="B63" s="8" t="s">
        <v>4432</v>
      </c>
      <c r="C63" s="15" t="s">
        <v>1135</v>
      </c>
      <c r="D63" s="66" t="s">
        <v>4285</v>
      </c>
      <c r="E63" s="83"/>
      <c r="F63" s="28" t="s">
        <v>3606</v>
      </c>
      <c r="G63" s="28" t="s">
        <v>3607</v>
      </c>
      <c r="H63" s="58" t="s">
        <v>3530</v>
      </c>
    </row>
    <row r="64" spans="1:8" ht="63.75" x14ac:dyDescent="0.2">
      <c r="A64" s="8" t="s">
        <v>585</v>
      </c>
      <c r="B64" s="8" t="s">
        <v>4388</v>
      </c>
      <c r="C64" s="15" t="s">
        <v>586</v>
      </c>
      <c r="D64" s="66" t="s">
        <v>4251</v>
      </c>
      <c r="E64" s="83"/>
      <c r="F64" s="28" t="s">
        <v>3608</v>
      </c>
      <c r="G64" s="28" t="s">
        <v>3609</v>
      </c>
      <c r="H64" s="58" t="s">
        <v>3564</v>
      </c>
    </row>
    <row r="65" spans="1:8" ht="25.5" x14ac:dyDescent="0.2">
      <c r="A65" s="8" t="s">
        <v>659</v>
      </c>
      <c r="B65" s="8" t="s">
        <v>4394</v>
      </c>
      <c r="C65" s="15" t="s">
        <v>660</v>
      </c>
      <c r="D65" s="66" t="s">
        <v>4251</v>
      </c>
      <c r="E65" s="83"/>
      <c r="F65" s="28" t="s">
        <v>3610</v>
      </c>
      <c r="G65" s="28" t="s">
        <v>3611</v>
      </c>
      <c r="H65" s="58" t="s">
        <v>3544</v>
      </c>
    </row>
    <row r="66" spans="1:8" ht="38.25" x14ac:dyDescent="0.2">
      <c r="A66" s="8" t="s">
        <v>1911</v>
      </c>
      <c r="B66" s="8" t="s">
        <v>4498</v>
      </c>
      <c r="C66" s="15" t="s">
        <v>1912</v>
      </c>
      <c r="D66" s="66" t="s">
        <v>4340</v>
      </c>
      <c r="E66" s="83"/>
      <c r="F66" s="28" t="s">
        <v>4058</v>
      </c>
      <c r="G66" s="28" t="s">
        <v>4059</v>
      </c>
      <c r="H66" s="58" t="s">
        <v>4043</v>
      </c>
    </row>
    <row r="67" spans="1:8" x14ac:dyDescent="0.2">
      <c r="A67" s="8" t="s">
        <v>799</v>
      </c>
      <c r="B67" s="8" t="s">
        <v>4404</v>
      </c>
      <c r="C67" s="15" t="s">
        <v>800</v>
      </c>
      <c r="D67" s="66" t="s">
        <v>4261</v>
      </c>
      <c r="E67" s="83"/>
      <c r="F67" s="28" t="s">
        <v>3612</v>
      </c>
      <c r="G67" s="28" t="s">
        <v>3613</v>
      </c>
      <c r="H67" s="58" t="s">
        <v>3614</v>
      </c>
    </row>
    <row r="68" spans="1:8" x14ac:dyDescent="0.2">
      <c r="A68" s="8" t="s">
        <v>2338</v>
      </c>
      <c r="B68" s="8" t="s">
        <v>4532</v>
      </c>
      <c r="C68" s="15" t="s">
        <v>2339</v>
      </c>
      <c r="D68" s="66" t="s">
        <v>4365</v>
      </c>
      <c r="E68" s="83"/>
      <c r="F68" s="28" t="s">
        <v>4060</v>
      </c>
      <c r="G68" s="28" t="s">
        <v>4061</v>
      </c>
      <c r="H68" s="58" t="s">
        <v>4043</v>
      </c>
    </row>
    <row r="69" spans="1:8" ht="25.5" x14ac:dyDescent="0.2">
      <c r="A69" s="8" t="s">
        <v>1895</v>
      </c>
      <c r="B69" s="8" t="s">
        <v>4497</v>
      </c>
      <c r="C69" s="15" t="s">
        <v>1896</v>
      </c>
      <c r="D69" s="66" t="s">
        <v>4340</v>
      </c>
      <c r="E69" s="83"/>
      <c r="F69" s="28" t="s">
        <v>3615</v>
      </c>
      <c r="G69" s="28" t="s">
        <v>3616</v>
      </c>
      <c r="H69" s="58" t="s">
        <v>3511</v>
      </c>
    </row>
    <row r="70" spans="1:8" ht="38.25" x14ac:dyDescent="0.2">
      <c r="A70" s="8" t="s">
        <v>914</v>
      </c>
      <c r="B70" s="8" t="s">
        <v>4414</v>
      </c>
      <c r="C70" s="15" t="s">
        <v>915</v>
      </c>
      <c r="D70" s="66" t="s">
        <v>4265</v>
      </c>
      <c r="E70" s="83"/>
      <c r="F70" s="28" t="s">
        <v>3617</v>
      </c>
      <c r="G70" s="28" t="s">
        <v>3618</v>
      </c>
      <c r="H70" s="58" t="s">
        <v>3614</v>
      </c>
    </row>
    <row r="71" spans="1:8" ht="25.5" x14ac:dyDescent="0.2">
      <c r="A71" s="8" t="s">
        <v>2151</v>
      </c>
      <c r="B71" s="8" t="s">
        <v>4519</v>
      </c>
      <c r="C71" s="15" t="s">
        <v>2152</v>
      </c>
      <c r="D71" s="66" t="s">
        <v>4353</v>
      </c>
      <c r="E71" s="83"/>
      <c r="F71" s="28" t="s">
        <v>3619</v>
      </c>
      <c r="G71" s="28" t="s">
        <v>3620</v>
      </c>
      <c r="H71" s="58">
        <v>84</v>
      </c>
    </row>
    <row r="72" spans="1:8" x14ac:dyDescent="0.2">
      <c r="A72" s="8" t="s">
        <v>2153</v>
      </c>
      <c r="B72" s="8" t="s">
        <v>4519</v>
      </c>
      <c r="C72" s="15" t="s">
        <v>2154</v>
      </c>
      <c r="D72" s="66" t="s">
        <v>4353</v>
      </c>
      <c r="E72" s="83"/>
      <c r="F72" s="28" t="s">
        <v>4193</v>
      </c>
      <c r="G72" s="28" t="s">
        <v>3621</v>
      </c>
      <c r="H72" s="58">
        <v>84</v>
      </c>
    </row>
    <row r="73" spans="1:8" x14ac:dyDescent="0.2">
      <c r="A73" s="8" t="s">
        <v>2155</v>
      </c>
      <c r="B73" s="8" t="s">
        <v>4519</v>
      </c>
      <c r="C73" s="15" t="s">
        <v>2156</v>
      </c>
      <c r="D73" s="66" t="s">
        <v>4353</v>
      </c>
      <c r="E73" s="83"/>
      <c r="F73" s="28" t="s">
        <v>4193</v>
      </c>
      <c r="G73" s="28" t="s">
        <v>3621</v>
      </c>
      <c r="H73" s="58">
        <v>84</v>
      </c>
    </row>
    <row r="74" spans="1:8" ht="25.5" x14ac:dyDescent="0.2">
      <c r="A74" s="8" t="s">
        <v>2316</v>
      </c>
      <c r="B74" s="8" t="s">
        <v>4530</v>
      </c>
      <c r="C74" s="15" t="s">
        <v>2317</v>
      </c>
      <c r="D74" s="66" t="s">
        <v>4364</v>
      </c>
      <c r="E74" s="83"/>
      <c r="F74" s="28" t="s">
        <v>4188</v>
      </c>
      <c r="G74" s="28" t="s">
        <v>3621</v>
      </c>
      <c r="H74" s="58">
        <v>84</v>
      </c>
    </row>
    <row r="75" spans="1:8" x14ac:dyDescent="0.2">
      <c r="A75" s="8" t="s">
        <v>2318</v>
      </c>
      <c r="B75" s="8" t="s">
        <v>4530</v>
      </c>
      <c r="C75" s="15" t="s">
        <v>2319</v>
      </c>
      <c r="D75" s="66" t="s">
        <v>4364</v>
      </c>
      <c r="E75" s="83"/>
      <c r="F75" s="28" t="s">
        <v>4189</v>
      </c>
      <c r="G75" s="28" t="s">
        <v>3621</v>
      </c>
      <c r="H75" s="58">
        <v>84</v>
      </c>
    </row>
    <row r="76" spans="1:8" x14ac:dyDescent="0.2">
      <c r="A76" s="8" t="s">
        <v>2320</v>
      </c>
      <c r="B76" s="8" t="s">
        <v>4530</v>
      </c>
      <c r="C76" s="15" t="s">
        <v>2321</v>
      </c>
      <c r="D76" s="66" t="s">
        <v>4364</v>
      </c>
      <c r="E76" s="83"/>
      <c r="F76" s="28" t="s">
        <v>52</v>
      </c>
      <c r="G76" s="28" t="s">
        <v>3621</v>
      </c>
      <c r="H76" s="58">
        <v>84</v>
      </c>
    </row>
    <row r="77" spans="1:8" x14ac:dyDescent="0.2">
      <c r="A77" s="8" t="s">
        <v>882</v>
      </c>
      <c r="B77" s="8" t="s">
        <v>4411</v>
      </c>
      <c r="C77" s="15" t="s">
        <v>883</v>
      </c>
      <c r="D77" s="66" t="s">
        <v>4270</v>
      </c>
      <c r="E77" s="83"/>
      <c r="F77" s="28" t="s">
        <v>4190</v>
      </c>
      <c r="G77" s="28" t="s">
        <v>3621</v>
      </c>
      <c r="H77" s="58">
        <v>84</v>
      </c>
    </row>
    <row r="78" spans="1:8" ht="25.5" x14ac:dyDescent="0.2">
      <c r="A78" s="8" t="s">
        <v>1836</v>
      </c>
      <c r="B78" s="8" t="s">
        <v>4492</v>
      </c>
      <c r="C78" s="15" t="s">
        <v>1837</v>
      </c>
      <c r="D78" s="66" t="s">
        <v>4336</v>
      </c>
      <c r="E78" s="83"/>
      <c r="F78" s="28" t="s">
        <v>4191</v>
      </c>
      <c r="G78" s="28" t="s">
        <v>3621</v>
      </c>
      <c r="H78" s="58">
        <v>84</v>
      </c>
    </row>
    <row r="79" spans="1:8" ht="25.5" x14ac:dyDescent="0.2">
      <c r="A79" s="8" t="s">
        <v>1407</v>
      </c>
      <c r="B79" s="8" t="s">
        <v>4459</v>
      </c>
      <c r="C79" s="15" t="s">
        <v>1408</v>
      </c>
      <c r="D79" s="66" t="s">
        <v>4264</v>
      </c>
      <c r="E79" s="83"/>
      <c r="F79" s="28" t="s">
        <v>4192</v>
      </c>
      <c r="G79" s="28" t="s">
        <v>3621</v>
      </c>
      <c r="H79" s="58">
        <v>84</v>
      </c>
    </row>
    <row r="80" spans="1:8" ht="38.25" x14ac:dyDescent="0.2">
      <c r="A80" s="8" t="s">
        <v>37</v>
      </c>
      <c r="B80" s="8" t="s">
        <v>4374</v>
      </c>
      <c r="C80" s="15" t="s">
        <v>373</v>
      </c>
      <c r="D80" s="66">
        <v>41</v>
      </c>
      <c r="E80" s="83"/>
      <c r="F80" s="28" t="s">
        <v>3622</v>
      </c>
      <c r="G80" s="28" t="s">
        <v>3623</v>
      </c>
      <c r="H80" s="58" t="s">
        <v>3527</v>
      </c>
    </row>
    <row r="81" spans="1:8" ht="25.5" x14ac:dyDescent="0.2">
      <c r="A81" s="8" t="s">
        <v>2134</v>
      </c>
      <c r="B81" s="8" t="s">
        <v>4518</v>
      </c>
      <c r="C81" s="15" t="s">
        <v>2135</v>
      </c>
      <c r="D81" s="66" t="s">
        <v>4352</v>
      </c>
      <c r="E81" s="83"/>
      <c r="F81" s="28" t="s">
        <v>3624</v>
      </c>
      <c r="G81" s="28" t="s">
        <v>3625</v>
      </c>
      <c r="H81" s="58">
        <v>84</v>
      </c>
    </row>
    <row r="82" spans="1:8" x14ac:dyDescent="0.2">
      <c r="A82" s="8" t="s">
        <v>1819</v>
      </c>
      <c r="B82" s="8" t="s">
        <v>4491</v>
      </c>
      <c r="C82" s="15" t="s">
        <v>1820</v>
      </c>
      <c r="D82" s="66" t="s">
        <v>4328</v>
      </c>
      <c r="E82" s="83"/>
      <c r="F82" s="28" t="s">
        <v>4194</v>
      </c>
      <c r="G82" s="28" t="s">
        <v>3626</v>
      </c>
      <c r="H82" s="58" t="s">
        <v>3511</v>
      </c>
    </row>
    <row r="83" spans="1:8" x14ac:dyDescent="0.2">
      <c r="A83" s="8" t="s">
        <v>2157</v>
      </c>
      <c r="B83" s="8" t="s">
        <v>4519</v>
      </c>
      <c r="C83" s="15" t="s">
        <v>2158</v>
      </c>
      <c r="D83" s="66" t="s">
        <v>4353</v>
      </c>
      <c r="E83" s="83"/>
      <c r="F83" s="28" t="s">
        <v>4195</v>
      </c>
      <c r="G83" s="28" t="s">
        <v>3626</v>
      </c>
      <c r="H83" s="58" t="s">
        <v>3511</v>
      </c>
    </row>
    <row r="84" spans="1:8" ht="25.5" x14ac:dyDescent="0.2">
      <c r="A84" s="8" t="s">
        <v>1246</v>
      </c>
      <c r="B84" s="8" t="s">
        <v>4445</v>
      </c>
      <c r="C84" s="15" t="s">
        <v>1247</v>
      </c>
      <c r="D84" s="66" t="s">
        <v>4298</v>
      </c>
      <c r="E84" s="83"/>
      <c r="F84" s="28" t="s">
        <v>4196</v>
      </c>
      <c r="G84" s="28" t="s">
        <v>3626</v>
      </c>
      <c r="H84" s="58" t="s">
        <v>3511</v>
      </c>
    </row>
    <row r="85" spans="1:8" ht="25.5" x14ac:dyDescent="0.2">
      <c r="A85" s="8" t="s">
        <v>1581</v>
      </c>
      <c r="B85" s="8" t="s">
        <v>4471</v>
      </c>
      <c r="C85" s="15" t="s">
        <v>1582</v>
      </c>
      <c r="D85" s="66" t="s">
        <v>4323</v>
      </c>
      <c r="E85" s="83"/>
      <c r="F85" s="28" t="s">
        <v>4197</v>
      </c>
      <c r="G85" s="28" t="s">
        <v>3626</v>
      </c>
      <c r="H85" s="58" t="s">
        <v>3511</v>
      </c>
    </row>
    <row r="86" spans="1:8" ht="25.5" x14ac:dyDescent="0.2">
      <c r="A86" s="8" t="s">
        <v>1583</v>
      </c>
      <c r="B86" s="8" t="s">
        <v>4471</v>
      </c>
      <c r="C86" s="15" t="s">
        <v>1584</v>
      </c>
      <c r="D86" s="66" t="s">
        <v>4323</v>
      </c>
      <c r="E86" s="83"/>
      <c r="F86" s="28" t="s">
        <v>4198</v>
      </c>
      <c r="G86" s="28" t="s">
        <v>3626</v>
      </c>
      <c r="H86" s="58" t="s">
        <v>3511</v>
      </c>
    </row>
    <row r="87" spans="1:8" ht="38.25" x14ac:dyDescent="0.2">
      <c r="A87" s="8" t="s">
        <v>1585</v>
      </c>
      <c r="B87" s="8" t="s">
        <v>4471</v>
      </c>
      <c r="C87" s="15" t="s">
        <v>1586</v>
      </c>
      <c r="D87" s="66" t="s">
        <v>4323</v>
      </c>
      <c r="E87" s="83"/>
      <c r="F87" s="28" t="s">
        <v>3627</v>
      </c>
      <c r="G87" s="28" t="s">
        <v>3628</v>
      </c>
      <c r="H87" s="58" t="s">
        <v>3629</v>
      </c>
    </row>
    <row r="88" spans="1:8" x14ac:dyDescent="0.2">
      <c r="A88" s="8" t="s">
        <v>1667</v>
      </c>
      <c r="B88" s="8" t="s">
        <v>4478</v>
      </c>
      <c r="C88" s="15" t="s">
        <v>1668</v>
      </c>
      <c r="D88" s="66" t="s">
        <v>4328</v>
      </c>
      <c r="E88" s="83"/>
      <c r="F88" s="28" t="s">
        <v>3630</v>
      </c>
      <c r="G88" s="28" t="s">
        <v>3631</v>
      </c>
      <c r="H88" s="58" t="s">
        <v>3511</v>
      </c>
    </row>
    <row r="89" spans="1:8" ht="25.5" x14ac:dyDescent="0.2">
      <c r="A89" s="8" t="s">
        <v>581</v>
      </c>
      <c r="B89" s="8" t="s">
        <v>4388</v>
      </c>
      <c r="C89" s="15" t="s">
        <v>582</v>
      </c>
      <c r="D89" s="66">
        <v>43</v>
      </c>
      <c r="E89" s="83"/>
      <c r="F89" s="28" t="s">
        <v>3632</v>
      </c>
      <c r="G89" s="28" t="s">
        <v>3633</v>
      </c>
      <c r="H89" s="58" t="s">
        <v>3517</v>
      </c>
    </row>
    <row r="90" spans="1:8" ht="38.25" x14ac:dyDescent="0.2">
      <c r="A90" s="8" t="s">
        <v>2262</v>
      </c>
      <c r="B90" s="8" t="s">
        <v>4526</v>
      </c>
      <c r="C90" s="15" t="s">
        <v>2263</v>
      </c>
      <c r="D90" s="66" t="s">
        <v>4314</v>
      </c>
      <c r="E90" s="83"/>
      <c r="F90" s="28" t="s">
        <v>3634</v>
      </c>
      <c r="G90" s="28" t="s">
        <v>3635</v>
      </c>
      <c r="H90" s="58">
        <v>84</v>
      </c>
    </row>
    <row r="91" spans="1:8" ht="25.5" x14ac:dyDescent="0.2">
      <c r="A91" s="8" t="s">
        <v>1735</v>
      </c>
      <c r="B91" s="8" t="s">
        <v>4483</v>
      </c>
      <c r="C91" s="15" t="s">
        <v>1736</v>
      </c>
      <c r="D91" s="66" t="s">
        <v>4331</v>
      </c>
      <c r="E91" s="83"/>
      <c r="F91" s="28" t="s">
        <v>3636</v>
      </c>
      <c r="G91" s="28" t="s">
        <v>3637</v>
      </c>
      <c r="H91" s="58">
        <v>84</v>
      </c>
    </row>
    <row r="92" spans="1:8" ht="25.5" x14ac:dyDescent="0.2">
      <c r="A92" s="8" t="s">
        <v>595</v>
      </c>
      <c r="B92" s="8" t="s">
        <v>4389</v>
      </c>
      <c r="C92" s="15" t="s">
        <v>596</v>
      </c>
      <c r="D92" s="66">
        <v>44</v>
      </c>
      <c r="E92" s="83"/>
      <c r="F92" s="28" t="s">
        <v>3638</v>
      </c>
      <c r="G92" s="28" t="s">
        <v>3639</v>
      </c>
      <c r="H92" s="58">
        <v>84</v>
      </c>
    </row>
    <row r="93" spans="1:8" ht="25.5" x14ac:dyDescent="0.2">
      <c r="A93" s="8" t="s">
        <v>1963</v>
      </c>
      <c r="B93" s="8" t="s">
        <v>4503</v>
      </c>
      <c r="C93" s="15" t="s">
        <v>1964</v>
      </c>
      <c r="D93" s="66" t="s">
        <v>4345</v>
      </c>
      <c r="E93" s="83"/>
      <c r="F93" s="28" t="s">
        <v>3640</v>
      </c>
      <c r="G93" s="28" t="s">
        <v>3641</v>
      </c>
      <c r="H93" s="58" t="s">
        <v>3564</v>
      </c>
    </row>
    <row r="94" spans="1:8" ht="25.5" x14ac:dyDescent="0.2">
      <c r="A94" s="8" t="s">
        <v>2196</v>
      </c>
      <c r="B94" s="8" t="s">
        <v>4522</v>
      </c>
      <c r="C94" s="15" t="s">
        <v>2197</v>
      </c>
      <c r="D94" s="66" t="s">
        <v>4356</v>
      </c>
      <c r="E94" s="83"/>
      <c r="F94" s="28" t="s">
        <v>3642</v>
      </c>
      <c r="G94" s="28" t="s">
        <v>3643</v>
      </c>
      <c r="H94" s="58" t="s">
        <v>3644</v>
      </c>
    </row>
    <row r="95" spans="1:8" ht="25.5" x14ac:dyDescent="0.2">
      <c r="A95" s="8" t="s">
        <v>2198</v>
      </c>
      <c r="B95" s="8" t="s">
        <v>4522</v>
      </c>
      <c r="C95" s="15" t="s">
        <v>2199</v>
      </c>
      <c r="D95" s="66" t="s">
        <v>4356</v>
      </c>
      <c r="E95" s="83"/>
      <c r="F95" s="28" t="s">
        <v>3642</v>
      </c>
      <c r="G95" s="28" t="s">
        <v>4142</v>
      </c>
      <c r="H95" s="58" t="s">
        <v>3927</v>
      </c>
    </row>
    <row r="96" spans="1:8" ht="63.75" x14ac:dyDescent="0.2">
      <c r="A96" s="8" t="s">
        <v>1927</v>
      </c>
      <c r="B96" s="8" t="s">
        <v>4500</v>
      </c>
      <c r="C96" s="15" t="s">
        <v>1928</v>
      </c>
      <c r="D96" s="66" t="s">
        <v>4342</v>
      </c>
      <c r="E96" s="83"/>
      <c r="F96" s="28" t="s">
        <v>3645</v>
      </c>
      <c r="G96" s="28" t="s">
        <v>3646</v>
      </c>
      <c r="H96" s="58" t="s">
        <v>3511</v>
      </c>
    </row>
    <row r="97" spans="1:8" ht="25.5" x14ac:dyDescent="0.2">
      <c r="A97" s="8" t="s">
        <v>2164</v>
      </c>
      <c r="B97" s="8" t="s">
        <v>4520</v>
      </c>
      <c r="C97" s="15" t="s">
        <v>2165</v>
      </c>
      <c r="D97" s="66" t="s">
        <v>4354</v>
      </c>
      <c r="E97" s="83"/>
      <c r="F97" s="28" t="s">
        <v>3647</v>
      </c>
      <c r="G97" s="28" t="s">
        <v>3648</v>
      </c>
      <c r="H97" s="58">
        <v>84</v>
      </c>
    </row>
    <row r="98" spans="1:8" ht="51" x14ac:dyDescent="0.2">
      <c r="A98" s="8" t="s">
        <v>1803</v>
      </c>
      <c r="B98" s="8" t="s">
        <v>4490</v>
      </c>
      <c r="C98" s="15" t="s">
        <v>1804</v>
      </c>
      <c r="D98" s="66" t="s">
        <v>4334</v>
      </c>
      <c r="E98" s="83"/>
      <c r="F98" s="28" t="s">
        <v>3647</v>
      </c>
      <c r="G98" s="28" t="s">
        <v>3648</v>
      </c>
      <c r="H98" s="58">
        <v>84</v>
      </c>
    </row>
    <row r="99" spans="1:8" x14ac:dyDescent="0.2">
      <c r="A99" s="8" t="s">
        <v>1303</v>
      </c>
      <c r="B99" s="8" t="s">
        <v>4450</v>
      </c>
      <c r="C99" s="15" t="s">
        <v>1304</v>
      </c>
      <c r="D99" s="66" t="s">
        <v>4303</v>
      </c>
      <c r="E99" s="83"/>
      <c r="F99" s="28" t="s">
        <v>3649</v>
      </c>
      <c r="G99" s="28" t="s">
        <v>3650</v>
      </c>
      <c r="H99" s="58" t="s">
        <v>3629</v>
      </c>
    </row>
    <row r="100" spans="1:8" x14ac:dyDescent="0.2">
      <c r="A100" s="8" t="s">
        <v>801</v>
      </c>
      <c r="B100" s="8" t="s">
        <v>4404</v>
      </c>
      <c r="C100" s="15" t="s">
        <v>802</v>
      </c>
      <c r="D100" s="66" t="s">
        <v>4261</v>
      </c>
      <c r="E100" s="83"/>
      <c r="F100" s="28" t="s">
        <v>3651</v>
      </c>
      <c r="G100" s="28" t="s">
        <v>3652</v>
      </c>
      <c r="H100" s="58" t="s">
        <v>3629</v>
      </c>
    </row>
    <row r="101" spans="1:8" ht="51" x14ac:dyDescent="0.2">
      <c r="A101" s="8" t="s">
        <v>1870</v>
      </c>
      <c r="B101" s="8" t="s">
        <v>4494</v>
      </c>
      <c r="C101" s="15" t="s">
        <v>1871</v>
      </c>
      <c r="D101" s="66" t="s">
        <v>4329</v>
      </c>
      <c r="E101" s="83"/>
      <c r="F101" s="28" t="s">
        <v>3653</v>
      </c>
      <c r="G101" s="28" t="s">
        <v>3654</v>
      </c>
      <c r="H101" s="58">
        <v>85</v>
      </c>
    </row>
    <row r="102" spans="1:8" ht="38.25" x14ac:dyDescent="0.2">
      <c r="A102" s="8" t="s">
        <v>2284</v>
      </c>
      <c r="B102" s="8" t="s">
        <v>4528</v>
      </c>
      <c r="C102" s="15" t="s">
        <v>2285</v>
      </c>
      <c r="D102" s="66" t="s">
        <v>4362</v>
      </c>
      <c r="E102" s="83"/>
      <c r="F102" s="28" t="s">
        <v>3655</v>
      </c>
      <c r="G102" s="28" t="s">
        <v>3656</v>
      </c>
      <c r="H102" s="58">
        <v>85</v>
      </c>
    </row>
    <row r="103" spans="1:8" ht="25.5" x14ac:dyDescent="0.2">
      <c r="A103" s="8" t="s">
        <v>1099</v>
      </c>
      <c r="B103" s="8" t="s">
        <v>4428</v>
      </c>
      <c r="C103" s="15" t="s">
        <v>1100</v>
      </c>
      <c r="D103" s="66" t="s">
        <v>4282</v>
      </c>
      <c r="E103" s="83"/>
      <c r="F103" s="28" t="s">
        <v>3657</v>
      </c>
      <c r="G103" s="28" t="s">
        <v>3659</v>
      </c>
      <c r="H103" s="58">
        <v>85</v>
      </c>
    </row>
    <row r="104" spans="1:8" x14ac:dyDescent="0.2">
      <c r="A104" s="8" t="s">
        <v>1038</v>
      </c>
      <c r="B104" s="8" t="s">
        <v>4422</v>
      </c>
      <c r="C104" s="15" t="s">
        <v>1039</v>
      </c>
      <c r="D104" s="66" t="s">
        <v>4281</v>
      </c>
      <c r="E104" s="83"/>
      <c r="F104" s="28" t="s">
        <v>3660</v>
      </c>
      <c r="G104" s="28" t="s">
        <v>3661</v>
      </c>
      <c r="H104" s="58" t="s">
        <v>3662</v>
      </c>
    </row>
    <row r="105" spans="1:8" ht="51" x14ac:dyDescent="0.2">
      <c r="A105" s="8" t="s">
        <v>1343</v>
      </c>
      <c r="B105" s="8" t="s">
        <v>4454</v>
      </c>
      <c r="C105" s="15" t="s">
        <v>1344</v>
      </c>
      <c r="D105" s="66" t="s">
        <v>4307</v>
      </c>
      <c r="E105" s="83"/>
      <c r="F105" s="28" t="s">
        <v>4062</v>
      </c>
      <c r="G105" s="28" t="s">
        <v>4063</v>
      </c>
      <c r="H105" s="58" t="s">
        <v>4064</v>
      </c>
    </row>
    <row r="106" spans="1:8" x14ac:dyDescent="0.2">
      <c r="A106" s="8" t="s">
        <v>1815</v>
      </c>
      <c r="B106" s="8" t="s">
        <v>4490</v>
      </c>
      <c r="C106" s="15" t="s">
        <v>1816</v>
      </c>
      <c r="D106" s="66" t="s">
        <v>4334</v>
      </c>
      <c r="E106" s="83"/>
      <c r="F106" s="28" t="s">
        <v>3663</v>
      </c>
      <c r="G106" s="28" t="s">
        <v>3664</v>
      </c>
      <c r="H106" s="58" t="s">
        <v>3553</v>
      </c>
    </row>
    <row r="107" spans="1:8" x14ac:dyDescent="0.2">
      <c r="A107" s="8" t="s">
        <v>2005</v>
      </c>
      <c r="B107" s="8" t="s">
        <v>4506</v>
      </c>
      <c r="C107" s="15" t="s">
        <v>2006</v>
      </c>
      <c r="D107" s="66" t="s">
        <v>4333</v>
      </c>
      <c r="E107" s="83"/>
      <c r="F107" s="28" t="s">
        <v>3665</v>
      </c>
      <c r="G107" s="28" t="s">
        <v>3666</v>
      </c>
      <c r="H107" s="58" t="s">
        <v>3667</v>
      </c>
    </row>
    <row r="108" spans="1:8" x14ac:dyDescent="0.2">
      <c r="A108" s="8" t="s">
        <v>954</v>
      </c>
      <c r="B108" s="8" t="s">
        <v>4418</v>
      </c>
      <c r="C108" s="15" t="s">
        <v>955</v>
      </c>
      <c r="D108" s="66" t="s">
        <v>4271</v>
      </c>
      <c r="E108" s="83"/>
      <c r="F108" s="28" t="s">
        <v>3668</v>
      </c>
      <c r="G108" s="28" t="s">
        <v>3669</v>
      </c>
      <c r="H108" s="58" t="s">
        <v>3614</v>
      </c>
    </row>
    <row r="109" spans="1:8" ht="76.5" x14ac:dyDescent="0.2">
      <c r="A109" s="8" t="s">
        <v>1905</v>
      </c>
      <c r="B109" s="8" t="s">
        <v>4498</v>
      </c>
      <c r="C109" s="15" t="s">
        <v>1906</v>
      </c>
      <c r="D109" s="66" t="s">
        <v>4340</v>
      </c>
      <c r="E109" s="83"/>
      <c r="F109" s="28" t="s">
        <v>3670</v>
      </c>
      <c r="G109" s="28" t="s">
        <v>3671</v>
      </c>
      <c r="H109" s="58" t="s">
        <v>3629</v>
      </c>
    </row>
    <row r="110" spans="1:8" x14ac:dyDescent="0.2">
      <c r="A110" s="8" t="s">
        <v>1383</v>
      </c>
      <c r="B110" s="8" t="s">
        <v>4457</v>
      </c>
      <c r="C110" s="15" t="s">
        <v>1384</v>
      </c>
      <c r="D110" s="66" t="s">
        <v>4308</v>
      </c>
      <c r="E110" s="83"/>
      <c r="F110" s="28" t="s">
        <v>4065</v>
      </c>
      <c r="G110" s="28" t="s">
        <v>4066</v>
      </c>
      <c r="H110" s="58" t="s">
        <v>4064</v>
      </c>
    </row>
    <row r="111" spans="1:8" x14ac:dyDescent="0.2">
      <c r="A111" s="8" t="s">
        <v>636</v>
      </c>
      <c r="B111" s="8" t="s">
        <v>4392</v>
      </c>
      <c r="C111" s="15" t="s">
        <v>637</v>
      </c>
      <c r="D111" s="66" t="s">
        <v>4236</v>
      </c>
      <c r="E111" s="83"/>
      <c r="F111" s="28" t="s">
        <v>3672</v>
      </c>
      <c r="G111" s="28" t="s">
        <v>3674</v>
      </c>
      <c r="H111" s="58" t="s">
        <v>3564</v>
      </c>
    </row>
    <row r="112" spans="1:8" ht="25.5" x14ac:dyDescent="0.2">
      <c r="A112" s="8" t="s">
        <v>528</v>
      </c>
      <c r="B112" s="8" t="s">
        <v>4383</v>
      </c>
      <c r="C112" s="15" t="s">
        <v>529</v>
      </c>
      <c r="D112" s="66" t="s">
        <v>4251</v>
      </c>
      <c r="E112" s="83"/>
      <c r="F112" s="28" t="s">
        <v>3675</v>
      </c>
      <c r="G112" s="28" t="s">
        <v>3676</v>
      </c>
      <c r="H112" s="58" t="s">
        <v>3629</v>
      </c>
    </row>
    <row r="113" spans="1:8" ht="89.25" x14ac:dyDescent="0.2">
      <c r="A113" s="8" t="s">
        <v>2372</v>
      </c>
      <c r="B113" s="8" t="s">
        <v>4534</v>
      </c>
      <c r="C113" s="15" t="s">
        <v>2373</v>
      </c>
      <c r="D113" s="66" t="s">
        <v>4349</v>
      </c>
      <c r="E113" s="83"/>
      <c r="F113" s="28" t="s">
        <v>3677</v>
      </c>
      <c r="G113" s="28" t="s">
        <v>3678</v>
      </c>
      <c r="H113" s="58" t="s">
        <v>3644</v>
      </c>
    </row>
    <row r="114" spans="1:8" ht="25.5" x14ac:dyDescent="0.2">
      <c r="A114" s="8" t="s">
        <v>1743</v>
      </c>
      <c r="B114" s="8" t="s">
        <v>4484</v>
      </c>
      <c r="C114" s="15" t="s">
        <v>1744</v>
      </c>
      <c r="D114" s="66">
        <v>213</v>
      </c>
      <c r="E114" s="83"/>
      <c r="F114" s="28" t="s">
        <v>3679</v>
      </c>
      <c r="G114" s="28" t="s">
        <v>3680</v>
      </c>
      <c r="H114" s="58" t="s">
        <v>3581</v>
      </c>
    </row>
    <row r="115" spans="1:8" ht="38.25" x14ac:dyDescent="0.2">
      <c r="A115" s="8" t="s">
        <v>1745</v>
      </c>
      <c r="B115" s="8" t="s">
        <v>4484</v>
      </c>
      <c r="C115" s="15" t="s">
        <v>1746</v>
      </c>
      <c r="D115" s="66">
        <v>213</v>
      </c>
      <c r="E115" s="83"/>
      <c r="F115" s="28" t="s">
        <v>3681</v>
      </c>
      <c r="G115" s="28" t="s">
        <v>3682</v>
      </c>
      <c r="H115" s="58" t="s">
        <v>3683</v>
      </c>
    </row>
    <row r="116" spans="1:8" ht="38.25" x14ac:dyDescent="0.2">
      <c r="A116" s="8" t="s">
        <v>424</v>
      </c>
      <c r="B116" s="8" t="s">
        <v>4376</v>
      </c>
      <c r="C116" s="15" t="s">
        <v>425</v>
      </c>
      <c r="D116" s="66" t="s">
        <v>4244</v>
      </c>
      <c r="E116" s="83"/>
      <c r="F116" s="28" t="s">
        <v>3684</v>
      </c>
      <c r="G116" s="28" t="s">
        <v>3685</v>
      </c>
      <c r="H116" s="58">
        <v>85</v>
      </c>
    </row>
    <row r="117" spans="1:8" x14ac:dyDescent="0.2">
      <c r="A117" s="8" t="s">
        <v>1784</v>
      </c>
      <c r="B117" s="8" t="s">
        <v>4488</v>
      </c>
      <c r="C117" s="15" t="s">
        <v>1785</v>
      </c>
      <c r="D117" s="66" t="s">
        <v>4331</v>
      </c>
      <c r="E117" s="83"/>
      <c r="F117" s="28" t="s">
        <v>3686</v>
      </c>
      <c r="G117" s="28" t="s">
        <v>3687</v>
      </c>
      <c r="H117" s="58" t="s">
        <v>3614</v>
      </c>
    </row>
    <row r="118" spans="1:8" ht="38.25" x14ac:dyDescent="0.2">
      <c r="A118" s="84" t="s">
        <v>4656</v>
      </c>
      <c r="B118" s="8" t="s">
        <v>4433</v>
      </c>
      <c r="C118" s="15" t="s">
        <v>1148</v>
      </c>
      <c r="D118" s="66">
        <v>107</v>
      </c>
      <c r="E118" s="83"/>
      <c r="F118" s="28" t="s">
        <v>3688</v>
      </c>
      <c r="G118" s="28" t="s">
        <v>3689</v>
      </c>
      <c r="H118" s="58" t="s">
        <v>3644</v>
      </c>
    </row>
    <row r="119" spans="1:8" ht="38.25" x14ac:dyDescent="0.2">
      <c r="A119" s="84" t="s">
        <v>4657</v>
      </c>
      <c r="B119" s="8" t="s">
        <v>4483</v>
      </c>
      <c r="C119" s="15" t="s">
        <v>1734</v>
      </c>
      <c r="D119" s="66" t="s">
        <v>4331</v>
      </c>
      <c r="E119" s="83"/>
      <c r="F119" s="28" t="s">
        <v>3690</v>
      </c>
      <c r="G119" s="28" t="s">
        <v>3691</v>
      </c>
      <c r="H119" s="58" t="s">
        <v>3683</v>
      </c>
    </row>
    <row r="120" spans="1:8" ht="25.5" x14ac:dyDescent="0.2">
      <c r="A120" s="8" t="s">
        <v>755</v>
      </c>
      <c r="B120" s="8" t="s">
        <v>4400</v>
      </c>
      <c r="C120" s="15" t="s">
        <v>756</v>
      </c>
      <c r="D120" s="66" t="s">
        <v>4253</v>
      </c>
      <c r="E120" s="83"/>
      <c r="F120" s="28" t="s">
        <v>3692</v>
      </c>
      <c r="G120" s="28" t="s">
        <v>3693</v>
      </c>
      <c r="H120" s="58">
        <v>85</v>
      </c>
    </row>
    <row r="121" spans="1:8" ht="38.25" x14ac:dyDescent="0.2">
      <c r="A121" s="8" t="s">
        <v>647</v>
      </c>
      <c r="B121" s="8" t="s">
        <v>4393</v>
      </c>
      <c r="C121" s="15" t="s">
        <v>648</v>
      </c>
      <c r="D121" s="66" t="s">
        <v>4249</v>
      </c>
      <c r="E121" s="83"/>
      <c r="F121" s="28" t="s">
        <v>3694</v>
      </c>
      <c r="G121" s="28" t="s">
        <v>3695</v>
      </c>
      <c r="H121" s="58">
        <v>85</v>
      </c>
    </row>
    <row r="122" spans="1:8" x14ac:dyDescent="0.2">
      <c r="A122" s="8" t="s">
        <v>280</v>
      </c>
      <c r="B122" s="8" t="s">
        <v>4371</v>
      </c>
      <c r="C122" s="15" t="s">
        <v>281</v>
      </c>
      <c r="D122" s="66" t="s">
        <v>4230</v>
      </c>
      <c r="E122" s="83"/>
      <c r="F122" s="28" t="s">
        <v>3696</v>
      </c>
      <c r="G122" s="28" t="s">
        <v>3697</v>
      </c>
      <c r="H122" s="58" t="s">
        <v>3614</v>
      </c>
    </row>
    <row r="123" spans="1:8" ht="25.5" x14ac:dyDescent="0.2">
      <c r="A123" s="8" t="s">
        <v>337</v>
      </c>
      <c r="B123" s="8" t="s">
        <v>4373</v>
      </c>
      <c r="C123" s="15" t="s">
        <v>338</v>
      </c>
      <c r="D123" s="66">
        <v>40</v>
      </c>
      <c r="E123" s="83"/>
      <c r="F123" s="28" t="s">
        <v>4067</v>
      </c>
      <c r="G123" s="28" t="s">
        <v>4068</v>
      </c>
      <c r="H123" s="58" t="s">
        <v>4064</v>
      </c>
    </row>
    <row r="124" spans="1:8" x14ac:dyDescent="0.2">
      <c r="A124" s="8" t="s">
        <v>1151</v>
      </c>
      <c r="B124" s="8" t="s">
        <v>4434</v>
      </c>
      <c r="C124" s="15" t="s">
        <v>1152</v>
      </c>
      <c r="D124" s="66" t="s">
        <v>4287</v>
      </c>
      <c r="E124" s="83"/>
      <c r="F124" s="28" t="s">
        <v>3698</v>
      </c>
      <c r="G124" s="28" t="s">
        <v>3699</v>
      </c>
      <c r="H124" s="58" t="s">
        <v>3614</v>
      </c>
    </row>
    <row r="125" spans="1:8" x14ac:dyDescent="0.2">
      <c r="A125" s="8" t="s">
        <v>1821</v>
      </c>
      <c r="B125" s="8" t="s">
        <v>4491</v>
      </c>
      <c r="C125" s="15" t="s">
        <v>1822</v>
      </c>
      <c r="D125" s="66" t="s">
        <v>4328</v>
      </c>
      <c r="E125" s="83"/>
      <c r="F125" s="28" t="s">
        <v>3700</v>
      </c>
      <c r="G125" s="28" t="s">
        <v>3701</v>
      </c>
      <c r="H125" s="58" t="s">
        <v>3564</v>
      </c>
    </row>
    <row r="126" spans="1:8" x14ac:dyDescent="0.2">
      <c r="A126" s="8" t="s">
        <v>1405</v>
      </c>
      <c r="B126" s="8" t="s">
        <v>4458</v>
      </c>
      <c r="C126" s="15" t="s">
        <v>1406</v>
      </c>
      <c r="D126" s="66" t="s">
        <v>3989</v>
      </c>
      <c r="E126" s="83"/>
      <c r="F126" s="28" t="s">
        <v>4069</v>
      </c>
      <c r="G126" s="28" t="s">
        <v>4070</v>
      </c>
      <c r="H126" s="58" t="s">
        <v>4064</v>
      </c>
    </row>
    <row r="127" spans="1:8" ht="38.25" x14ac:dyDescent="0.2">
      <c r="A127" s="8" t="s">
        <v>312</v>
      </c>
      <c r="B127" s="8" t="s">
        <v>4372</v>
      </c>
      <c r="C127" s="15" t="s">
        <v>313</v>
      </c>
      <c r="D127" s="66" t="s">
        <v>4233</v>
      </c>
      <c r="E127" s="83"/>
      <c r="F127" s="28" t="s">
        <v>3702</v>
      </c>
      <c r="G127" s="28" t="s">
        <v>3703</v>
      </c>
      <c r="H127" s="58" t="s">
        <v>3667</v>
      </c>
    </row>
    <row r="128" spans="1:8" ht="25.5" x14ac:dyDescent="0.2">
      <c r="A128" s="8" t="s">
        <v>1409</v>
      </c>
      <c r="B128" s="8" t="s">
        <v>4459</v>
      </c>
      <c r="C128" s="15" t="s">
        <v>1410</v>
      </c>
      <c r="D128" s="66" t="s">
        <v>4264</v>
      </c>
      <c r="E128" s="83"/>
      <c r="F128" s="28" t="s">
        <v>3704</v>
      </c>
      <c r="G128" s="28" t="s">
        <v>3705</v>
      </c>
      <c r="H128" s="58" t="s">
        <v>3644</v>
      </c>
    </row>
    <row r="129" spans="1:8" x14ac:dyDescent="0.2">
      <c r="A129" s="8" t="s">
        <v>878</v>
      </c>
      <c r="B129" s="8" t="s">
        <v>4410</v>
      </c>
      <c r="C129" s="15" t="s">
        <v>879</v>
      </c>
      <c r="D129" s="66" t="s">
        <v>4273</v>
      </c>
      <c r="E129" s="83"/>
      <c r="F129" s="28" t="s">
        <v>3706</v>
      </c>
      <c r="G129" s="28" t="s">
        <v>3707</v>
      </c>
      <c r="H129" s="58" t="s">
        <v>3708</v>
      </c>
    </row>
    <row r="130" spans="1:8" x14ac:dyDescent="0.2">
      <c r="A130" s="8" t="s">
        <v>1786</v>
      </c>
      <c r="B130" s="8" t="s">
        <v>4488</v>
      </c>
      <c r="C130" s="15" t="s">
        <v>1787</v>
      </c>
      <c r="D130" s="66" t="s">
        <v>4331</v>
      </c>
      <c r="E130" s="83"/>
      <c r="F130" s="28" t="s">
        <v>3709</v>
      </c>
      <c r="G130" s="28" t="s">
        <v>3710</v>
      </c>
      <c r="H130" s="58" t="s">
        <v>3667</v>
      </c>
    </row>
    <row r="131" spans="1:8" ht="25.5" x14ac:dyDescent="0.2">
      <c r="A131" s="8" t="s">
        <v>1659</v>
      </c>
      <c r="B131" s="8" t="s">
        <v>4477</v>
      </c>
      <c r="C131" s="15" t="s">
        <v>1660</v>
      </c>
      <c r="D131" s="66" t="s">
        <v>4252</v>
      </c>
      <c r="E131" s="83"/>
      <c r="F131" s="28" t="s">
        <v>3711</v>
      </c>
      <c r="G131" s="28" t="s">
        <v>3712</v>
      </c>
      <c r="H131" s="58">
        <v>85</v>
      </c>
    </row>
    <row r="132" spans="1:8" ht="25.5" x14ac:dyDescent="0.2">
      <c r="A132" s="8" t="s">
        <v>282</v>
      </c>
      <c r="B132" s="8" t="s">
        <v>4371</v>
      </c>
      <c r="C132" s="15" t="s">
        <v>283</v>
      </c>
      <c r="D132" s="66" t="s">
        <v>4231</v>
      </c>
      <c r="E132" s="83"/>
      <c r="F132" s="28" t="s">
        <v>4071</v>
      </c>
      <c r="G132" s="28" t="s">
        <v>4072</v>
      </c>
      <c r="H132" s="58" t="s">
        <v>4064</v>
      </c>
    </row>
    <row r="133" spans="1:8" x14ac:dyDescent="0.2">
      <c r="A133" s="8" t="s">
        <v>1369</v>
      </c>
      <c r="B133" s="8" t="s">
        <v>4456</v>
      </c>
      <c r="C133" s="15" t="s">
        <v>1370</v>
      </c>
      <c r="D133" s="66" t="s">
        <v>4308</v>
      </c>
      <c r="E133" s="83"/>
      <c r="F133" s="28" t="s">
        <v>3713</v>
      </c>
      <c r="G133" s="28" t="s">
        <v>3714</v>
      </c>
      <c r="H133" s="58" t="s">
        <v>3708</v>
      </c>
    </row>
    <row r="134" spans="1:8" ht="38.25" x14ac:dyDescent="0.2">
      <c r="A134" s="8" t="s">
        <v>2080</v>
      </c>
      <c r="B134" s="8" t="s">
        <v>4514</v>
      </c>
      <c r="C134" s="15" t="s">
        <v>2081</v>
      </c>
      <c r="D134" s="66" t="s">
        <v>4349</v>
      </c>
      <c r="E134" s="83"/>
      <c r="F134" s="28" t="s">
        <v>3715</v>
      </c>
      <c r="G134" s="28" t="s">
        <v>3717</v>
      </c>
      <c r="H134" s="58" t="s">
        <v>3718</v>
      </c>
    </row>
    <row r="135" spans="1:8" x14ac:dyDescent="0.2">
      <c r="A135" s="84" t="s">
        <v>4658</v>
      </c>
      <c r="B135" s="8" t="s">
        <v>4421</v>
      </c>
      <c r="C135" s="15" t="s">
        <v>1021</v>
      </c>
      <c r="D135" s="66" t="s">
        <v>4279</v>
      </c>
      <c r="E135" s="83"/>
      <c r="F135" s="28" t="s">
        <v>3719</v>
      </c>
      <c r="G135" s="28" t="s">
        <v>3720</v>
      </c>
      <c r="H135" s="58" t="s">
        <v>3718</v>
      </c>
    </row>
    <row r="136" spans="1:8" ht="38.25" x14ac:dyDescent="0.2">
      <c r="A136" s="84" t="s">
        <v>4659</v>
      </c>
      <c r="B136" s="8" t="s">
        <v>4525</v>
      </c>
      <c r="C136" s="15" t="s">
        <v>2251</v>
      </c>
      <c r="D136" s="66" t="s">
        <v>4313</v>
      </c>
      <c r="E136" s="83"/>
      <c r="F136" s="28" t="s">
        <v>4143</v>
      </c>
      <c r="G136" s="28" t="s">
        <v>4144</v>
      </c>
      <c r="H136" s="58" t="s">
        <v>3927</v>
      </c>
    </row>
    <row r="137" spans="1:8" x14ac:dyDescent="0.2">
      <c r="A137" s="8" t="s">
        <v>93</v>
      </c>
      <c r="B137" s="8" t="s">
        <v>4448</v>
      </c>
      <c r="C137" s="15" t="s">
        <v>1276</v>
      </c>
      <c r="D137" s="66" t="s">
        <v>4301</v>
      </c>
      <c r="E137" s="83"/>
      <c r="F137" s="28" t="s">
        <v>4073</v>
      </c>
      <c r="G137" s="28" t="s">
        <v>4074</v>
      </c>
      <c r="H137" s="58" t="s">
        <v>4064</v>
      </c>
    </row>
    <row r="138" spans="1:8" ht="25.5" x14ac:dyDescent="0.2">
      <c r="A138" s="8" t="s">
        <v>1149</v>
      </c>
      <c r="B138" s="8" t="s">
        <v>4433</v>
      </c>
      <c r="C138" s="15" t="s">
        <v>1150</v>
      </c>
      <c r="D138" s="66">
        <v>107</v>
      </c>
      <c r="E138" s="83"/>
      <c r="F138" s="28" t="s">
        <v>4075</v>
      </c>
      <c r="G138" s="28" t="s">
        <v>4076</v>
      </c>
      <c r="H138" s="58" t="s">
        <v>4077</v>
      </c>
    </row>
    <row r="139" spans="1:8" ht="25.5" x14ac:dyDescent="0.2">
      <c r="A139" s="8" t="s">
        <v>1063</v>
      </c>
      <c r="B139" s="8" t="s">
        <v>4425</v>
      </c>
      <c r="C139" s="15" t="s">
        <v>1064</v>
      </c>
      <c r="D139" s="66" t="s">
        <v>4277</v>
      </c>
      <c r="E139" s="83"/>
      <c r="F139" s="28" t="s">
        <v>3721</v>
      </c>
      <c r="G139" s="28" t="s">
        <v>3722</v>
      </c>
      <c r="H139" s="58" t="s">
        <v>3662</v>
      </c>
    </row>
    <row r="140" spans="1:8" ht="165.75" x14ac:dyDescent="0.2">
      <c r="A140" s="84" t="s">
        <v>4661</v>
      </c>
      <c r="B140" s="8" t="s">
        <v>4389</v>
      </c>
      <c r="C140" s="15" t="s">
        <v>607</v>
      </c>
      <c r="D140" s="66" t="s">
        <v>4249</v>
      </c>
      <c r="E140" s="83"/>
      <c r="F140" s="28" t="s">
        <v>3723</v>
      </c>
      <c r="G140" s="28" t="s">
        <v>3724</v>
      </c>
      <c r="H140" s="58" t="s">
        <v>3725</v>
      </c>
    </row>
    <row r="141" spans="1:8" ht="51" x14ac:dyDescent="0.2">
      <c r="A141" s="84" t="s">
        <v>4660</v>
      </c>
      <c r="B141" s="8" t="s">
        <v>4421</v>
      </c>
      <c r="C141" s="15" t="s">
        <v>1024</v>
      </c>
      <c r="D141" s="66" t="s">
        <v>4270</v>
      </c>
      <c r="E141" s="83"/>
      <c r="F141" s="28" t="s">
        <v>3726</v>
      </c>
      <c r="G141" s="28" t="s">
        <v>3727</v>
      </c>
      <c r="H141" s="58" t="s">
        <v>3725</v>
      </c>
    </row>
    <row r="142" spans="1:8" ht="25.5" x14ac:dyDescent="0.2">
      <c r="A142" s="8" t="s">
        <v>1545</v>
      </c>
      <c r="B142" s="8" t="s">
        <v>4469</v>
      </c>
      <c r="C142" s="15" t="s">
        <v>1546</v>
      </c>
      <c r="D142" s="66" t="s">
        <v>4321</v>
      </c>
      <c r="E142" s="83"/>
      <c r="F142" s="28" t="s">
        <v>3728</v>
      </c>
      <c r="G142" s="28" t="s">
        <v>3729</v>
      </c>
      <c r="H142" s="58" t="s">
        <v>3644</v>
      </c>
    </row>
    <row r="143" spans="1:8" ht="25.5" x14ac:dyDescent="0.2">
      <c r="A143" s="8" t="s">
        <v>1547</v>
      </c>
      <c r="B143" s="8" t="s">
        <v>4469</v>
      </c>
      <c r="C143" s="15" t="s">
        <v>1548</v>
      </c>
      <c r="D143" s="66" t="s">
        <v>4321</v>
      </c>
      <c r="E143" s="83"/>
      <c r="F143" s="28" t="s">
        <v>3730</v>
      </c>
      <c r="G143" s="28" t="s">
        <v>3731</v>
      </c>
      <c r="H143" s="58" t="s">
        <v>3581</v>
      </c>
    </row>
    <row r="144" spans="1:8" x14ac:dyDescent="0.2">
      <c r="A144" s="8" t="s">
        <v>1935</v>
      </c>
      <c r="B144" s="8" t="s">
        <v>4501</v>
      </c>
      <c r="C144" s="15" t="s">
        <v>1936</v>
      </c>
      <c r="D144" s="66" t="s">
        <v>4341</v>
      </c>
      <c r="E144" s="83"/>
      <c r="F144" s="28" t="s">
        <v>3732</v>
      </c>
      <c r="G144" s="28" t="s">
        <v>3734</v>
      </c>
      <c r="H144" s="58">
        <v>85</v>
      </c>
    </row>
    <row r="145" spans="1:8" ht="38.25" x14ac:dyDescent="0.2">
      <c r="A145" s="8" t="s">
        <v>1937</v>
      </c>
      <c r="B145" s="8" t="s">
        <v>4501</v>
      </c>
      <c r="C145" s="15" t="s">
        <v>1938</v>
      </c>
      <c r="D145" s="66" t="s">
        <v>4341</v>
      </c>
      <c r="E145" s="83"/>
      <c r="F145" s="28" t="s">
        <v>3735</v>
      </c>
      <c r="G145" s="28" t="s">
        <v>3736</v>
      </c>
      <c r="H145" s="58">
        <v>85</v>
      </c>
    </row>
    <row r="146" spans="1:8" ht="25.5" x14ac:dyDescent="0.2">
      <c r="A146" s="8" t="s">
        <v>43</v>
      </c>
      <c r="B146" s="8" t="s">
        <v>4423</v>
      </c>
      <c r="C146" s="15" t="s">
        <v>1044</v>
      </c>
      <c r="D146" s="66" t="s">
        <v>4277</v>
      </c>
      <c r="E146" s="83"/>
      <c r="F146" s="28" t="s">
        <v>3737</v>
      </c>
      <c r="G146" s="28" t="s">
        <v>3738</v>
      </c>
      <c r="H146" s="58">
        <v>85</v>
      </c>
    </row>
    <row r="147" spans="1:8" x14ac:dyDescent="0.2">
      <c r="A147" s="8" t="s">
        <v>1204</v>
      </c>
      <c r="B147" s="8" t="s">
        <v>4440</v>
      </c>
      <c r="C147" s="15" t="s">
        <v>1205</v>
      </c>
      <c r="D147" s="66" t="s">
        <v>4293</v>
      </c>
      <c r="E147" s="83"/>
      <c r="F147" s="28" t="s">
        <v>3739</v>
      </c>
      <c r="G147" s="28" t="s">
        <v>3741</v>
      </c>
      <c r="H147" s="58">
        <v>85</v>
      </c>
    </row>
    <row r="148" spans="1:8" ht="38.25" x14ac:dyDescent="0.2">
      <c r="A148" s="8" t="s">
        <v>1101</v>
      </c>
      <c r="B148" s="8" t="s">
        <v>4428</v>
      </c>
      <c r="C148" s="15" t="s">
        <v>1102</v>
      </c>
      <c r="D148" s="66" t="s">
        <v>4282</v>
      </c>
      <c r="E148" s="83"/>
      <c r="F148" s="28" t="s">
        <v>3742</v>
      </c>
      <c r="G148" s="28" t="s">
        <v>3743</v>
      </c>
      <c r="H148" s="58" t="s">
        <v>3644</v>
      </c>
    </row>
    <row r="149" spans="1:8" ht="25.5" x14ac:dyDescent="0.2">
      <c r="A149" s="8" t="s">
        <v>1953</v>
      </c>
      <c r="B149" s="8" t="s">
        <v>4502</v>
      </c>
      <c r="C149" s="15" t="s">
        <v>1954</v>
      </c>
      <c r="D149" s="66" t="s">
        <v>4344</v>
      </c>
      <c r="E149" s="83"/>
      <c r="F149" s="28" t="s">
        <v>3744</v>
      </c>
      <c r="G149" s="28" t="s">
        <v>3745</v>
      </c>
      <c r="H149" s="58" t="s">
        <v>3725</v>
      </c>
    </row>
    <row r="150" spans="1:8" ht="38.25" x14ac:dyDescent="0.2">
      <c r="A150" s="8" t="s">
        <v>1452</v>
      </c>
      <c r="B150" s="8" t="s">
        <v>4462</v>
      </c>
      <c r="C150" s="15" t="s">
        <v>1453</v>
      </c>
      <c r="D150" s="66" t="s">
        <v>4314</v>
      </c>
      <c r="E150" s="83"/>
      <c r="F150" s="28" t="s">
        <v>4078</v>
      </c>
      <c r="G150" s="28" t="s">
        <v>4079</v>
      </c>
      <c r="H150" s="58" t="s">
        <v>4077</v>
      </c>
    </row>
    <row r="151" spans="1:8" ht="38.25" x14ac:dyDescent="0.2">
      <c r="A151" s="8" t="s">
        <v>2282</v>
      </c>
      <c r="B151" s="8" t="s">
        <v>4527</v>
      </c>
      <c r="C151" s="15" t="s">
        <v>2283</v>
      </c>
      <c r="D151" s="66" t="s">
        <v>4361</v>
      </c>
      <c r="E151" s="83"/>
      <c r="F151" s="28" t="s">
        <v>3746</v>
      </c>
      <c r="G151" s="28" t="s">
        <v>3747</v>
      </c>
      <c r="H151" s="58" t="s">
        <v>3644</v>
      </c>
    </row>
    <row r="152" spans="1:8" ht="25.5" x14ac:dyDescent="0.2">
      <c r="A152" s="8" t="s">
        <v>614</v>
      </c>
      <c r="B152" s="8" t="s">
        <v>4390</v>
      </c>
      <c r="C152" s="15" t="s">
        <v>615</v>
      </c>
      <c r="D152" s="66">
        <v>44</v>
      </c>
      <c r="E152" s="83"/>
      <c r="F152" s="28" t="s">
        <v>4080</v>
      </c>
      <c r="G152" s="28" t="s">
        <v>4081</v>
      </c>
      <c r="H152" s="58" t="s">
        <v>4077</v>
      </c>
    </row>
    <row r="153" spans="1:8" ht="38.25" x14ac:dyDescent="0.2">
      <c r="A153" s="8" t="s">
        <v>284</v>
      </c>
      <c r="B153" s="8" t="s">
        <v>4371</v>
      </c>
      <c r="C153" s="15" t="s">
        <v>285</v>
      </c>
      <c r="D153" s="66" t="s">
        <v>4232</v>
      </c>
      <c r="E153" s="83"/>
      <c r="F153" s="28" t="s">
        <v>3748</v>
      </c>
      <c r="G153" s="28" t="s">
        <v>3749</v>
      </c>
      <c r="H153" s="58" t="s">
        <v>3581</v>
      </c>
    </row>
    <row r="154" spans="1:8" x14ac:dyDescent="0.2">
      <c r="A154" s="8" t="s">
        <v>270</v>
      </c>
      <c r="B154" s="8" t="s">
        <v>4371</v>
      </c>
      <c r="C154" s="15" t="s">
        <v>271</v>
      </c>
      <c r="D154" s="66" t="s">
        <v>4228</v>
      </c>
      <c r="E154" s="83"/>
      <c r="F154" s="28" t="s">
        <v>4082</v>
      </c>
      <c r="G154" s="28" t="s">
        <v>4083</v>
      </c>
      <c r="H154" s="58" t="s">
        <v>4077</v>
      </c>
    </row>
    <row r="155" spans="1:8" ht="25.5" x14ac:dyDescent="0.2">
      <c r="A155" s="8" t="s">
        <v>446</v>
      </c>
      <c r="B155" s="8" t="s">
        <v>4377</v>
      </c>
      <c r="C155" s="15" t="s">
        <v>447</v>
      </c>
      <c r="D155" s="66" t="s">
        <v>4239</v>
      </c>
      <c r="E155" s="83"/>
      <c r="F155" s="28" t="s">
        <v>3750</v>
      </c>
      <c r="G155" s="28" t="s">
        <v>3751</v>
      </c>
      <c r="H155" s="58" t="s">
        <v>3511</v>
      </c>
    </row>
    <row r="156" spans="1:8" ht="25.5" x14ac:dyDescent="0.2">
      <c r="A156" s="8" t="s">
        <v>1704</v>
      </c>
      <c r="B156" s="8" t="s">
        <v>4481</v>
      </c>
      <c r="C156" s="15" t="s">
        <v>1705</v>
      </c>
      <c r="D156" s="66">
        <v>212</v>
      </c>
      <c r="E156" s="83"/>
      <c r="F156" s="28" t="s">
        <v>3752</v>
      </c>
      <c r="G156" s="28" t="s">
        <v>3753</v>
      </c>
      <c r="H156" s="58" t="s">
        <v>3708</v>
      </c>
    </row>
    <row r="157" spans="1:8" ht="51" x14ac:dyDescent="0.2">
      <c r="A157" s="8" t="s">
        <v>608</v>
      </c>
      <c r="B157" s="8" t="s">
        <v>4389</v>
      </c>
      <c r="C157" s="15" t="s">
        <v>609</v>
      </c>
      <c r="D157" s="66">
        <v>44</v>
      </c>
      <c r="E157" s="83"/>
      <c r="F157" s="28" t="s">
        <v>4084</v>
      </c>
      <c r="G157" s="28" t="s">
        <v>4085</v>
      </c>
      <c r="H157" s="58" t="s">
        <v>4077</v>
      </c>
    </row>
    <row r="158" spans="1:8" ht="25.5" x14ac:dyDescent="0.2">
      <c r="A158" s="8" t="s">
        <v>1065</v>
      </c>
      <c r="B158" s="8" t="s">
        <v>4425</v>
      </c>
      <c r="C158" s="15" t="s">
        <v>1066</v>
      </c>
      <c r="D158" s="66" t="s">
        <v>4277</v>
      </c>
      <c r="E158" s="83"/>
      <c r="F158" s="28" t="s">
        <v>4086</v>
      </c>
      <c r="G158" s="28" t="s">
        <v>4087</v>
      </c>
      <c r="H158" s="58" t="s">
        <v>4077</v>
      </c>
    </row>
    <row r="159" spans="1:8" ht="38.25" x14ac:dyDescent="0.2">
      <c r="A159" s="8" t="s">
        <v>1553</v>
      </c>
      <c r="B159" s="8" t="s">
        <v>4469</v>
      </c>
      <c r="C159" s="15" t="s">
        <v>1554</v>
      </c>
      <c r="D159" s="66" t="s">
        <v>4321</v>
      </c>
      <c r="E159" s="83"/>
      <c r="F159" s="28" t="s">
        <v>4088</v>
      </c>
      <c r="G159" s="28" t="s">
        <v>4089</v>
      </c>
      <c r="H159" s="58" t="s">
        <v>4077</v>
      </c>
    </row>
    <row r="160" spans="1:8" x14ac:dyDescent="0.2">
      <c r="A160" s="8" t="s">
        <v>1881</v>
      </c>
      <c r="B160" s="8" t="s">
        <v>4495</v>
      </c>
      <c r="C160" s="15" t="s">
        <v>1882</v>
      </c>
      <c r="D160" s="66" t="s">
        <v>4339</v>
      </c>
      <c r="E160" s="83"/>
      <c r="F160" s="28" t="s">
        <v>3754</v>
      </c>
      <c r="G160" s="28" t="s">
        <v>3755</v>
      </c>
      <c r="H160" s="58" t="s">
        <v>3725</v>
      </c>
    </row>
    <row r="161" spans="1:8" x14ac:dyDescent="0.2">
      <c r="A161" s="8" t="s">
        <v>41</v>
      </c>
      <c r="B161" s="8" t="s">
        <v>4374</v>
      </c>
      <c r="C161" s="15" t="s">
        <v>376</v>
      </c>
      <c r="D161" s="66" t="s">
        <v>4236</v>
      </c>
      <c r="E161" s="83"/>
      <c r="F161" s="28" t="s">
        <v>3756</v>
      </c>
      <c r="G161" s="28" t="s">
        <v>3757</v>
      </c>
      <c r="H161" s="58" t="s">
        <v>3667</v>
      </c>
    </row>
    <row r="162" spans="1:8" x14ac:dyDescent="0.2">
      <c r="A162" s="8" t="s">
        <v>1883</v>
      </c>
      <c r="B162" s="8" t="s">
        <v>4495</v>
      </c>
      <c r="C162" s="15" t="s">
        <v>1884</v>
      </c>
      <c r="D162" s="66" t="s">
        <v>4339</v>
      </c>
      <c r="E162" s="83"/>
      <c r="F162" s="28" t="s">
        <v>4145</v>
      </c>
      <c r="G162" s="28" t="s">
        <v>4146</v>
      </c>
      <c r="H162" s="58" t="s">
        <v>4147</v>
      </c>
    </row>
    <row r="163" spans="1:8" ht="25.5" x14ac:dyDescent="0.2">
      <c r="A163" s="8" t="s">
        <v>958</v>
      </c>
      <c r="B163" s="8" t="s">
        <v>4418</v>
      </c>
      <c r="C163" s="15" t="s">
        <v>959</v>
      </c>
      <c r="D163" s="66" t="s">
        <v>4275</v>
      </c>
      <c r="E163" s="83"/>
      <c r="F163" s="28" t="s">
        <v>4148</v>
      </c>
      <c r="G163" s="28" t="s">
        <v>4149</v>
      </c>
      <c r="H163" s="58" t="s">
        <v>4147</v>
      </c>
    </row>
    <row r="164" spans="1:8" x14ac:dyDescent="0.2">
      <c r="A164" s="8" t="s">
        <v>1720</v>
      </c>
      <c r="B164" s="8" t="s">
        <v>4482</v>
      </c>
      <c r="C164" s="15" t="s">
        <v>1721</v>
      </c>
      <c r="D164" s="66" t="s">
        <v>4330</v>
      </c>
      <c r="E164" s="83"/>
      <c r="F164" s="28" t="s">
        <v>4090</v>
      </c>
      <c r="G164" s="28" t="s">
        <v>4091</v>
      </c>
      <c r="H164" s="58" t="s">
        <v>4077</v>
      </c>
    </row>
    <row r="165" spans="1:8" ht="38.25" x14ac:dyDescent="0.2">
      <c r="A165" s="8" t="s">
        <v>314</v>
      </c>
      <c r="B165" s="8" t="s">
        <v>4372</v>
      </c>
      <c r="C165" s="15" t="s">
        <v>315</v>
      </c>
      <c r="D165" s="66" t="s">
        <v>4235</v>
      </c>
      <c r="E165" s="83"/>
      <c r="F165" s="28" t="s">
        <v>3758</v>
      </c>
      <c r="G165" s="28" t="s">
        <v>3759</v>
      </c>
      <c r="H165" s="58" t="s">
        <v>3708</v>
      </c>
    </row>
    <row r="166" spans="1:8" ht="25.5" x14ac:dyDescent="0.2">
      <c r="A166" s="8" t="s">
        <v>1004</v>
      </c>
      <c r="B166" s="8" t="s">
        <v>4420</v>
      </c>
      <c r="C166" s="15" t="s">
        <v>1005</v>
      </c>
      <c r="D166" s="66">
        <v>52</v>
      </c>
      <c r="E166" s="83"/>
      <c r="F166" s="28" t="s">
        <v>3760</v>
      </c>
      <c r="G166" s="28" t="s">
        <v>3761</v>
      </c>
      <c r="H166" s="58" t="s">
        <v>3725</v>
      </c>
    </row>
    <row r="167" spans="1:8" ht="38.25" x14ac:dyDescent="0.2">
      <c r="A167" s="8" t="s">
        <v>2052</v>
      </c>
      <c r="B167" s="8" t="s">
        <v>4511</v>
      </c>
      <c r="C167" s="15" t="s">
        <v>2053</v>
      </c>
      <c r="D167" s="66" t="s">
        <v>4328</v>
      </c>
      <c r="E167" s="83"/>
      <c r="F167" s="28" t="s">
        <v>3762</v>
      </c>
      <c r="G167" s="28" t="s">
        <v>3763</v>
      </c>
      <c r="H167" s="58">
        <v>86</v>
      </c>
    </row>
    <row r="168" spans="1:8" x14ac:dyDescent="0.2">
      <c r="A168" s="8" t="s">
        <v>1778</v>
      </c>
      <c r="B168" s="8" t="s">
        <v>4487</v>
      </c>
      <c r="C168" s="15" t="s">
        <v>1779</v>
      </c>
      <c r="D168" s="66" t="s">
        <v>4317</v>
      </c>
      <c r="E168" s="83"/>
      <c r="F168" s="28" t="s">
        <v>3764</v>
      </c>
      <c r="G168" s="28" t="s">
        <v>3765</v>
      </c>
      <c r="H168" s="58" t="s">
        <v>3766</v>
      </c>
    </row>
    <row r="169" spans="1:8" x14ac:dyDescent="0.2">
      <c r="A169" s="8" t="s">
        <v>793</v>
      </c>
      <c r="B169" s="8" t="s">
        <v>4403</v>
      </c>
      <c r="C169" s="15" t="s">
        <v>794</v>
      </c>
      <c r="D169" s="66" t="s">
        <v>4268</v>
      </c>
      <c r="E169" s="83"/>
      <c r="F169" s="28" t="s">
        <v>3767</v>
      </c>
      <c r="G169" s="28" t="s">
        <v>3768</v>
      </c>
      <c r="H169" s="58" t="s">
        <v>3511</v>
      </c>
    </row>
    <row r="170" spans="1:8" ht="25.5" x14ac:dyDescent="0.2">
      <c r="A170" s="8" t="s">
        <v>1955</v>
      </c>
      <c r="B170" s="8" t="s">
        <v>4502</v>
      </c>
      <c r="C170" s="15" t="s">
        <v>1956</v>
      </c>
      <c r="D170" s="66" t="s">
        <v>4344</v>
      </c>
      <c r="E170" s="83"/>
      <c r="F170" s="28" t="s">
        <v>3769</v>
      </c>
      <c r="G170" s="28" t="s">
        <v>3770</v>
      </c>
      <c r="H170" s="58" t="s">
        <v>3766</v>
      </c>
    </row>
    <row r="171" spans="1:8" x14ac:dyDescent="0.2">
      <c r="A171" s="8" t="s">
        <v>1440</v>
      </c>
      <c r="B171" s="8" t="s">
        <v>4460</v>
      </c>
      <c r="C171" s="15" t="s">
        <v>1441</v>
      </c>
      <c r="D171" s="66" t="s">
        <v>4264</v>
      </c>
      <c r="E171" s="83"/>
      <c r="F171" s="28" t="s">
        <v>3771</v>
      </c>
      <c r="G171" s="28" t="s">
        <v>3772</v>
      </c>
      <c r="H171" s="58" t="s">
        <v>3683</v>
      </c>
    </row>
    <row r="172" spans="1:8" ht="25.5" x14ac:dyDescent="0.2">
      <c r="A172" s="8" t="s">
        <v>1749</v>
      </c>
      <c r="B172" s="8" t="s">
        <v>4484</v>
      </c>
      <c r="C172" s="15" t="s">
        <v>1750</v>
      </c>
      <c r="D172" s="66">
        <v>213</v>
      </c>
      <c r="E172" s="83"/>
      <c r="F172" s="28" t="s">
        <v>3773</v>
      </c>
      <c r="G172" s="28" t="s">
        <v>3774</v>
      </c>
      <c r="H172" s="58" t="s">
        <v>3766</v>
      </c>
    </row>
    <row r="173" spans="1:8" x14ac:dyDescent="0.2">
      <c r="A173" s="8" t="s">
        <v>468</v>
      </c>
      <c r="B173" s="8" t="s">
        <v>4378</v>
      </c>
      <c r="C173" s="15" t="s">
        <v>469</v>
      </c>
      <c r="D173" s="66" t="s">
        <v>4246</v>
      </c>
      <c r="E173" s="83"/>
      <c r="F173" s="28" t="s">
        <v>3775</v>
      </c>
      <c r="G173" s="28" t="s">
        <v>3776</v>
      </c>
      <c r="H173" s="58">
        <v>86</v>
      </c>
    </row>
    <row r="174" spans="1:8" ht="51" x14ac:dyDescent="0.2">
      <c r="A174" s="8" t="s">
        <v>1091</v>
      </c>
      <c r="B174" s="8" t="s">
        <v>4427</v>
      </c>
      <c r="C174" s="15" t="s">
        <v>1092</v>
      </c>
      <c r="D174" s="66" t="s">
        <v>4275</v>
      </c>
      <c r="E174" s="83"/>
      <c r="F174" s="28" t="s">
        <v>3777</v>
      </c>
      <c r="G174" s="28" t="s">
        <v>3776</v>
      </c>
      <c r="H174" s="58">
        <v>86</v>
      </c>
    </row>
    <row r="175" spans="1:8" x14ac:dyDescent="0.2">
      <c r="A175" s="8" t="s">
        <v>1533</v>
      </c>
      <c r="B175" s="8" t="s">
        <v>4468</v>
      </c>
      <c r="C175" s="15" t="s">
        <v>1534</v>
      </c>
      <c r="D175" s="66" t="s">
        <v>4319</v>
      </c>
      <c r="E175" s="83"/>
      <c r="F175" s="28" t="s">
        <v>3778</v>
      </c>
      <c r="G175" s="28" t="s">
        <v>3776</v>
      </c>
      <c r="H175" s="58">
        <v>86</v>
      </c>
    </row>
    <row r="176" spans="1:8" ht="63.75" x14ac:dyDescent="0.2">
      <c r="A176" s="8" t="s">
        <v>701</v>
      </c>
      <c r="B176" s="8" t="s">
        <v>4396</v>
      </c>
      <c r="C176" s="15" t="s">
        <v>702</v>
      </c>
      <c r="D176" s="66" t="s">
        <v>4259</v>
      </c>
      <c r="E176" s="83"/>
      <c r="F176" s="28" t="s">
        <v>4092</v>
      </c>
      <c r="G176" s="28" t="s">
        <v>4093</v>
      </c>
      <c r="H176" s="58" t="s">
        <v>4077</v>
      </c>
    </row>
    <row r="177" spans="1:8" x14ac:dyDescent="0.2">
      <c r="A177" s="8" t="s">
        <v>803</v>
      </c>
      <c r="B177" s="8" t="s">
        <v>4404</v>
      </c>
      <c r="C177" s="15" t="s">
        <v>804</v>
      </c>
      <c r="D177" s="66" t="s">
        <v>4261</v>
      </c>
      <c r="E177" s="83"/>
      <c r="F177" s="28" t="s">
        <v>3779</v>
      </c>
      <c r="G177" s="28" t="s">
        <v>3780</v>
      </c>
      <c r="H177" s="58" t="s">
        <v>3511</v>
      </c>
    </row>
    <row r="178" spans="1:8" ht="51" x14ac:dyDescent="0.2">
      <c r="A178" s="8" t="s">
        <v>1913</v>
      </c>
      <c r="B178" s="8" t="s">
        <v>4498</v>
      </c>
      <c r="C178" s="15" t="s">
        <v>1914</v>
      </c>
      <c r="D178" s="66" t="s">
        <v>4340</v>
      </c>
      <c r="E178" s="83"/>
      <c r="F178" s="28" t="s">
        <v>4165</v>
      </c>
      <c r="G178" s="28" t="s">
        <v>4166</v>
      </c>
      <c r="H178" s="58" t="s">
        <v>4167</v>
      </c>
    </row>
    <row r="179" spans="1:8" ht="38.25" x14ac:dyDescent="0.2">
      <c r="A179" s="8" t="s">
        <v>1291</v>
      </c>
      <c r="B179" s="8" t="s">
        <v>4449</v>
      </c>
      <c r="C179" s="15" t="s">
        <v>1292</v>
      </c>
      <c r="D179" s="66" t="s">
        <v>4302</v>
      </c>
      <c r="E179" s="83"/>
      <c r="F179" s="28" t="s">
        <v>3740</v>
      </c>
      <c r="G179" s="28" t="s">
        <v>3781</v>
      </c>
      <c r="H179" s="58">
        <v>86</v>
      </c>
    </row>
    <row r="180" spans="1:8" x14ac:dyDescent="0.2">
      <c r="A180" s="8" t="s">
        <v>426</v>
      </c>
      <c r="B180" s="8" t="s">
        <v>4376</v>
      </c>
      <c r="C180" s="15" t="s">
        <v>427</v>
      </c>
      <c r="D180" s="66">
        <v>101</v>
      </c>
      <c r="E180" s="83"/>
      <c r="F180" s="28" t="s">
        <v>3782</v>
      </c>
      <c r="G180" s="28" t="s">
        <v>3783</v>
      </c>
      <c r="H180" s="58" t="s">
        <v>3725</v>
      </c>
    </row>
    <row r="181" spans="1:8" ht="38.25" x14ac:dyDescent="0.2">
      <c r="A181" s="8" t="s">
        <v>1535</v>
      </c>
      <c r="B181" s="8" t="s">
        <v>4468</v>
      </c>
      <c r="C181" s="15" t="s">
        <v>1536</v>
      </c>
      <c r="D181" s="66" t="s">
        <v>4319</v>
      </c>
      <c r="E181" s="83"/>
      <c r="F181" s="28" t="s">
        <v>3784</v>
      </c>
      <c r="G181" s="28" t="s">
        <v>3785</v>
      </c>
      <c r="H181" s="58">
        <v>86</v>
      </c>
    </row>
    <row r="182" spans="1:8" ht="25.5" x14ac:dyDescent="0.2">
      <c r="A182" s="8" t="s">
        <v>345</v>
      </c>
      <c r="B182" s="8" t="s">
        <v>4373</v>
      </c>
      <c r="C182" s="15" t="s">
        <v>346</v>
      </c>
      <c r="D182" s="66" t="s">
        <v>4230</v>
      </c>
      <c r="E182" s="83"/>
      <c r="F182" s="28" t="s">
        <v>3786</v>
      </c>
      <c r="G182" s="28" t="s">
        <v>3787</v>
      </c>
      <c r="H182" s="58" t="s">
        <v>3581</v>
      </c>
    </row>
    <row r="183" spans="1:8" ht="51" x14ac:dyDescent="0.2">
      <c r="A183" s="8" t="s">
        <v>2060</v>
      </c>
      <c r="B183" s="8" t="s">
        <v>4512</v>
      </c>
      <c r="C183" s="15" t="s">
        <v>2061</v>
      </c>
      <c r="D183" s="66" t="s">
        <v>4337</v>
      </c>
      <c r="E183" s="83"/>
      <c r="F183" s="28" t="s">
        <v>4094</v>
      </c>
      <c r="G183" s="28" t="s">
        <v>4095</v>
      </c>
      <c r="H183" s="58" t="s">
        <v>4077</v>
      </c>
    </row>
    <row r="184" spans="1:8" ht="38.25" x14ac:dyDescent="0.2">
      <c r="A184" s="8" t="s">
        <v>2352</v>
      </c>
      <c r="B184" s="8" t="s">
        <v>4533</v>
      </c>
      <c r="C184" s="15" t="s">
        <v>2353</v>
      </c>
      <c r="D184" s="66">
        <v>223</v>
      </c>
      <c r="E184" s="83"/>
      <c r="F184" s="28" t="s">
        <v>3788</v>
      </c>
      <c r="G184" s="28" t="s">
        <v>3789</v>
      </c>
      <c r="H184" s="58" t="s">
        <v>3790</v>
      </c>
    </row>
    <row r="185" spans="1:8" ht="38.25" x14ac:dyDescent="0.2">
      <c r="A185" s="8" t="s">
        <v>2356</v>
      </c>
      <c r="B185" s="8" t="s">
        <v>4533</v>
      </c>
      <c r="C185" s="15" t="s">
        <v>2357</v>
      </c>
      <c r="D185" s="66" t="s">
        <v>4348</v>
      </c>
      <c r="E185" s="83"/>
      <c r="F185" s="28" t="s">
        <v>3791</v>
      </c>
      <c r="G185" s="28" t="s">
        <v>3792</v>
      </c>
      <c r="H185" s="58" t="s">
        <v>3790</v>
      </c>
    </row>
    <row r="186" spans="1:8" ht="25.5" x14ac:dyDescent="0.2">
      <c r="A186" s="8" t="s">
        <v>454</v>
      </c>
      <c r="B186" s="8" t="s">
        <v>4377</v>
      </c>
      <c r="C186" s="15" t="s">
        <v>455</v>
      </c>
      <c r="D186" s="66">
        <v>101</v>
      </c>
      <c r="E186" s="83"/>
      <c r="F186" s="28" t="s">
        <v>3793</v>
      </c>
      <c r="G186" s="28" t="s">
        <v>3794</v>
      </c>
      <c r="H186" s="58" t="s">
        <v>3790</v>
      </c>
    </row>
    <row r="187" spans="1:8" x14ac:dyDescent="0.2">
      <c r="A187" s="8" t="s">
        <v>458</v>
      </c>
      <c r="B187" s="8" t="s">
        <v>4377</v>
      </c>
      <c r="C187" s="15" t="s">
        <v>459</v>
      </c>
      <c r="D187" s="66" t="s">
        <v>4241</v>
      </c>
      <c r="E187" s="83"/>
      <c r="F187" s="28" t="s">
        <v>3795</v>
      </c>
      <c r="G187" s="28" t="s">
        <v>3796</v>
      </c>
      <c r="H187" s="58" t="s">
        <v>3790</v>
      </c>
    </row>
    <row r="188" spans="1:8" ht="25.5" x14ac:dyDescent="0.2">
      <c r="A188" s="8" t="s">
        <v>365</v>
      </c>
      <c r="B188" s="8" t="s">
        <v>4373</v>
      </c>
      <c r="C188" s="15" t="s">
        <v>366</v>
      </c>
      <c r="D188" s="66" t="s">
        <v>4234</v>
      </c>
      <c r="E188" s="83"/>
      <c r="F188" s="28" t="s">
        <v>3797</v>
      </c>
      <c r="G188" s="28" t="s">
        <v>3798</v>
      </c>
      <c r="H188" s="58" t="s">
        <v>3790</v>
      </c>
    </row>
    <row r="189" spans="1:8" x14ac:dyDescent="0.2">
      <c r="A189" s="8" t="s">
        <v>2358</v>
      </c>
      <c r="B189" s="8" t="s">
        <v>4533</v>
      </c>
      <c r="C189" s="15" t="s">
        <v>2359</v>
      </c>
      <c r="D189" s="66">
        <v>223</v>
      </c>
      <c r="E189" s="83"/>
      <c r="F189" s="28" t="s">
        <v>3799</v>
      </c>
      <c r="G189" s="28" t="s">
        <v>3800</v>
      </c>
      <c r="H189" s="58" t="s">
        <v>3790</v>
      </c>
    </row>
    <row r="190" spans="1:8" ht="25.5" x14ac:dyDescent="0.2">
      <c r="A190" s="8" t="s">
        <v>2360</v>
      </c>
      <c r="B190" s="8" t="s">
        <v>4533</v>
      </c>
      <c r="C190" s="15" t="s">
        <v>2361</v>
      </c>
      <c r="D190" s="66">
        <v>223</v>
      </c>
      <c r="E190" s="83"/>
      <c r="F190" s="28" t="s">
        <v>3801</v>
      </c>
      <c r="G190" s="28" t="s">
        <v>3802</v>
      </c>
      <c r="H190" s="58" t="s">
        <v>3790</v>
      </c>
    </row>
    <row r="191" spans="1:8" x14ac:dyDescent="0.2">
      <c r="A191" s="8" t="s">
        <v>349</v>
      </c>
      <c r="B191" s="8" t="s">
        <v>4373</v>
      </c>
      <c r="C191" s="15" t="s">
        <v>350</v>
      </c>
      <c r="D191" s="66" t="s">
        <v>4236</v>
      </c>
      <c r="E191" s="83"/>
      <c r="F191" s="28" t="s">
        <v>3803</v>
      </c>
      <c r="G191" s="28" t="s">
        <v>3804</v>
      </c>
      <c r="H191" s="58" t="s">
        <v>3790</v>
      </c>
    </row>
    <row r="192" spans="1:8" ht="25.5" x14ac:dyDescent="0.2">
      <c r="A192" s="8" t="s">
        <v>1230</v>
      </c>
      <c r="B192" s="8" t="s">
        <v>4443</v>
      </c>
      <c r="C192" s="15" t="s">
        <v>1231</v>
      </c>
      <c r="D192" s="66" t="s">
        <v>4296</v>
      </c>
      <c r="E192" s="83"/>
      <c r="F192" s="28" t="s">
        <v>3805</v>
      </c>
      <c r="G192" s="28" t="s">
        <v>3806</v>
      </c>
      <c r="H192" s="58" t="s">
        <v>3790</v>
      </c>
    </row>
    <row r="193" spans="1:8" ht="25.5" x14ac:dyDescent="0.2">
      <c r="A193" s="8" t="s">
        <v>2362</v>
      </c>
      <c r="B193" s="8" t="s">
        <v>4533</v>
      </c>
      <c r="C193" s="15" t="s">
        <v>2363</v>
      </c>
      <c r="D193" s="66">
        <v>223</v>
      </c>
      <c r="E193" s="83"/>
      <c r="F193" s="28" t="s">
        <v>3807</v>
      </c>
      <c r="G193" s="28" t="s">
        <v>3808</v>
      </c>
      <c r="H193" s="58" t="s">
        <v>3790</v>
      </c>
    </row>
    <row r="194" spans="1:8" ht="25.5" x14ac:dyDescent="0.2">
      <c r="A194" s="8" t="s">
        <v>448</v>
      </c>
      <c r="B194" s="8" t="s">
        <v>4377</v>
      </c>
      <c r="C194" s="15" t="s">
        <v>449</v>
      </c>
      <c r="D194" s="66" t="s">
        <v>4244</v>
      </c>
      <c r="E194" s="83"/>
      <c r="F194" s="28" t="s">
        <v>3809</v>
      </c>
      <c r="G194" s="28" t="s">
        <v>3810</v>
      </c>
      <c r="H194" s="58" t="s">
        <v>3790</v>
      </c>
    </row>
    <row r="195" spans="1:8" ht="25.5" x14ac:dyDescent="0.2">
      <c r="A195" s="8" t="s">
        <v>351</v>
      </c>
      <c r="B195" s="8" t="s">
        <v>4373</v>
      </c>
      <c r="C195" s="15" t="s">
        <v>352</v>
      </c>
      <c r="D195" s="66">
        <v>40</v>
      </c>
      <c r="E195" s="83"/>
      <c r="F195" s="28" t="s">
        <v>3811</v>
      </c>
      <c r="G195" s="28" t="s">
        <v>3812</v>
      </c>
      <c r="H195" s="58" t="s">
        <v>3790</v>
      </c>
    </row>
    <row r="196" spans="1:8" ht="25.5" x14ac:dyDescent="0.2">
      <c r="A196" s="8" t="s">
        <v>347</v>
      </c>
      <c r="B196" s="8" t="s">
        <v>4373</v>
      </c>
      <c r="C196" s="15" t="s">
        <v>348</v>
      </c>
      <c r="D196" s="66">
        <v>40</v>
      </c>
      <c r="E196" s="83"/>
      <c r="F196" s="28" t="s">
        <v>3813</v>
      </c>
      <c r="G196" s="28" t="s">
        <v>3814</v>
      </c>
      <c r="H196" s="58" t="s">
        <v>3790</v>
      </c>
    </row>
    <row r="197" spans="1:8" x14ac:dyDescent="0.2">
      <c r="A197" s="8" t="s">
        <v>1751</v>
      </c>
      <c r="B197" s="8" t="s">
        <v>4484</v>
      </c>
      <c r="C197" s="15" t="s">
        <v>1752</v>
      </c>
      <c r="D197" s="66" t="s">
        <v>4247</v>
      </c>
      <c r="E197" s="83"/>
      <c r="F197" s="28" t="s">
        <v>3815</v>
      </c>
      <c r="G197" s="28" t="s">
        <v>3816</v>
      </c>
      <c r="H197" s="58" t="s">
        <v>3790</v>
      </c>
    </row>
    <row r="198" spans="1:8" ht="25.5" x14ac:dyDescent="0.2">
      <c r="A198" s="8" t="s">
        <v>1856</v>
      </c>
      <c r="B198" s="8" t="s">
        <v>4493</v>
      </c>
      <c r="C198" s="15" t="s">
        <v>1857</v>
      </c>
      <c r="D198" s="66" t="s">
        <v>4323</v>
      </c>
      <c r="E198" s="83"/>
      <c r="F198" s="28" t="s">
        <v>3817</v>
      </c>
      <c r="G198" s="28" t="s">
        <v>3818</v>
      </c>
      <c r="H198" s="58" t="s">
        <v>3790</v>
      </c>
    </row>
    <row r="199" spans="1:8" ht="25.5" x14ac:dyDescent="0.2">
      <c r="A199" s="8" t="s">
        <v>693</v>
      </c>
      <c r="B199" s="8" t="s">
        <v>4396</v>
      </c>
      <c r="C199" s="15" t="s">
        <v>694</v>
      </c>
      <c r="D199" s="66">
        <v>46</v>
      </c>
      <c r="E199" s="83"/>
      <c r="F199" s="28" t="s">
        <v>3819</v>
      </c>
      <c r="G199" s="28" t="s">
        <v>3820</v>
      </c>
      <c r="H199" s="58" t="s">
        <v>3790</v>
      </c>
    </row>
    <row r="200" spans="1:8" ht="38.25" x14ac:dyDescent="0.2">
      <c r="A200" s="8" t="s">
        <v>1479</v>
      </c>
      <c r="B200" s="8" t="s">
        <v>4464</v>
      </c>
      <c r="C200" s="15" t="s">
        <v>1480</v>
      </c>
      <c r="D200" s="66" t="s">
        <v>4315</v>
      </c>
      <c r="E200" s="83"/>
      <c r="F200" s="28" t="s">
        <v>3821</v>
      </c>
      <c r="G200" s="28" t="s">
        <v>3822</v>
      </c>
      <c r="H200" s="58" t="s">
        <v>3790</v>
      </c>
    </row>
    <row r="201" spans="1:8" ht="25.5" x14ac:dyDescent="0.2">
      <c r="A201" s="8" t="s">
        <v>1838</v>
      </c>
      <c r="B201" s="8" t="s">
        <v>4492</v>
      </c>
      <c r="C201" s="15" t="s">
        <v>1488</v>
      </c>
      <c r="D201" s="66">
        <v>216</v>
      </c>
      <c r="E201" s="83"/>
      <c r="F201" s="28" t="s">
        <v>3823</v>
      </c>
      <c r="G201" s="28" t="s">
        <v>3824</v>
      </c>
      <c r="H201" s="58" t="s">
        <v>3790</v>
      </c>
    </row>
    <row r="202" spans="1:8" ht="25.5" x14ac:dyDescent="0.2">
      <c r="A202" s="8" t="s">
        <v>1258</v>
      </c>
      <c r="B202" s="8" t="s">
        <v>4446</v>
      </c>
      <c r="C202" s="15" t="s">
        <v>1259</v>
      </c>
      <c r="D202" s="66" t="s">
        <v>4299</v>
      </c>
      <c r="E202" s="83"/>
      <c r="F202" s="28" t="s">
        <v>3825</v>
      </c>
      <c r="G202" s="28" t="s">
        <v>3826</v>
      </c>
      <c r="H202" s="58" t="s">
        <v>3790</v>
      </c>
    </row>
    <row r="203" spans="1:8" ht="25.5" x14ac:dyDescent="0.2">
      <c r="A203" s="8" t="s">
        <v>1839</v>
      </c>
      <c r="B203" s="8" t="s">
        <v>4492</v>
      </c>
      <c r="C203" s="15" t="s">
        <v>1840</v>
      </c>
      <c r="D203" s="66">
        <v>216</v>
      </c>
      <c r="E203" s="83"/>
      <c r="F203" s="28" t="s">
        <v>3827</v>
      </c>
      <c r="G203" s="28" t="s">
        <v>3828</v>
      </c>
      <c r="H203" s="58" t="s">
        <v>3790</v>
      </c>
    </row>
    <row r="204" spans="1:8" ht="25.5" x14ac:dyDescent="0.2">
      <c r="A204" s="8" t="s">
        <v>864</v>
      </c>
      <c r="B204" s="8" t="s">
        <v>4409</v>
      </c>
      <c r="C204" s="15" t="s">
        <v>865</v>
      </c>
      <c r="D204" s="66" t="s">
        <v>4266</v>
      </c>
      <c r="E204" s="83"/>
      <c r="F204" s="28" t="s">
        <v>3829</v>
      </c>
      <c r="G204" s="28" t="s">
        <v>3830</v>
      </c>
      <c r="H204" s="58" t="s">
        <v>3790</v>
      </c>
    </row>
    <row r="205" spans="1:8" ht="25.5" x14ac:dyDescent="0.2">
      <c r="A205" s="8" t="s">
        <v>1136</v>
      </c>
      <c r="B205" s="8" t="s">
        <v>4432</v>
      </c>
      <c r="C205" s="15" t="s">
        <v>1137</v>
      </c>
      <c r="D205" s="66" t="s">
        <v>4285</v>
      </c>
      <c r="E205" s="83"/>
      <c r="F205" s="28" t="s">
        <v>3831</v>
      </c>
      <c r="G205" s="28" t="s">
        <v>3832</v>
      </c>
      <c r="H205" s="58" t="s">
        <v>3790</v>
      </c>
    </row>
    <row r="206" spans="1:8" ht="25.5" x14ac:dyDescent="0.2">
      <c r="A206" s="8" t="s">
        <v>316</v>
      </c>
      <c r="B206" s="8" t="s">
        <v>4372</v>
      </c>
      <c r="C206" s="15" t="s">
        <v>317</v>
      </c>
      <c r="D206" s="66" t="s">
        <v>4236</v>
      </c>
      <c r="E206" s="83"/>
      <c r="F206" s="28" t="s">
        <v>3833</v>
      </c>
      <c r="G206" s="28" t="s">
        <v>3834</v>
      </c>
      <c r="H206" s="58" t="s">
        <v>3790</v>
      </c>
    </row>
    <row r="207" spans="1:8" ht="25.5" x14ac:dyDescent="0.2">
      <c r="A207" s="8" t="s">
        <v>2017</v>
      </c>
      <c r="B207" s="8" t="s">
        <v>4507</v>
      </c>
      <c r="C207" s="15" t="s">
        <v>2018</v>
      </c>
      <c r="D207" s="66" t="s">
        <v>4337</v>
      </c>
      <c r="E207" s="83"/>
      <c r="F207" s="28" t="s">
        <v>3835</v>
      </c>
      <c r="G207" s="28" t="s">
        <v>3836</v>
      </c>
      <c r="H207" s="58" t="s">
        <v>3790</v>
      </c>
    </row>
    <row r="208" spans="1:8" x14ac:dyDescent="0.2">
      <c r="A208" s="8" t="s">
        <v>1915</v>
      </c>
      <c r="B208" s="8" t="s">
        <v>4499</v>
      </c>
      <c r="C208" s="15" t="s">
        <v>1916</v>
      </c>
      <c r="D208" s="66" t="s">
        <v>4341</v>
      </c>
      <c r="E208" s="83"/>
      <c r="F208" s="28" t="s">
        <v>3837</v>
      </c>
      <c r="G208" s="28" t="s">
        <v>3838</v>
      </c>
      <c r="H208" s="58" t="s">
        <v>3790</v>
      </c>
    </row>
    <row r="209" spans="1:8" ht="25.5" x14ac:dyDescent="0.2">
      <c r="A209" s="8" t="s">
        <v>1055</v>
      </c>
      <c r="B209" s="8" t="s">
        <v>4424</v>
      </c>
      <c r="C209" s="15" t="s">
        <v>1056</v>
      </c>
      <c r="D209" s="66" t="s">
        <v>4269</v>
      </c>
      <c r="E209" s="83"/>
      <c r="F209" s="28" t="s">
        <v>3733</v>
      </c>
      <c r="G209" s="28" t="s">
        <v>3839</v>
      </c>
      <c r="H209" s="58">
        <v>86</v>
      </c>
    </row>
    <row r="210" spans="1:8" ht="25.5" x14ac:dyDescent="0.2">
      <c r="A210" s="8" t="s">
        <v>2294</v>
      </c>
      <c r="B210" s="8" t="s">
        <v>4528</v>
      </c>
      <c r="C210" s="15" t="s">
        <v>2295</v>
      </c>
      <c r="D210" s="66" t="s">
        <v>4362</v>
      </c>
      <c r="E210" s="83"/>
      <c r="F210" s="28" t="s">
        <v>3840</v>
      </c>
      <c r="G210" s="28" t="s">
        <v>3841</v>
      </c>
      <c r="H210" s="58" t="s">
        <v>3842</v>
      </c>
    </row>
    <row r="211" spans="1:8" ht="38.25" x14ac:dyDescent="0.2">
      <c r="A211" s="8" t="s">
        <v>1006</v>
      </c>
      <c r="B211" s="8" t="s">
        <v>4420</v>
      </c>
      <c r="C211" s="15" t="s">
        <v>1007</v>
      </c>
      <c r="D211" s="66" t="s">
        <v>4269</v>
      </c>
      <c r="E211" s="83"/>
      <c r="F211" s="28" t="s">
        <v>4096</v>
      </c>
      <c r="G211" s="28" t="s">
        <v>4097</v>
      </c>
      <c r="H211" s="58" t="s">
        <v>4077</v>
      </c>
    </row>
    <row r="212" spans="1:8" x14ac:dyDescent="0.2">
      <c r="A212" s="8" t="s">
        <v>926</v>
      </c>
      <c r="B212" s="8" t="s">
        <v>4415</v>
      </c>
      <c r="C212" s="15" t="s">
        <v>927</v>
      </c>
      <c r="D212" s="66" t="s">
        <v>4274</v>
      </c>
      <c r="E212" s="83"/>
      <c r="F212" s="28" t="s">
        <v>3843</v>
      </c>
      <c r="G212" s="28" t="s">
        <v>3844</v>
      </c>
      <c r="H212" s="58" t="s">
        <v>3842</v>
      </c>
    </row>
    <row r="213" spans="1:8" ht="38.25" x14ac:dyDescent="0.2">
      <c r="A213" s="8" t="s">
        <v>377</v>
      </c>
      <c r="B213" s="8" t="s">
        <v>4374</v>
      </c>
      <c r="C213" s="15" t="s">
        <v>378</v>
      </c>
      <c r="D213" s="66">
        <v>41</v>
      </c>
      <c r="E213" s="83"/>
      <c r="F213" s="28" t="s">
        <v>4168</v>
      </c>
      <c r="G213" s="28" t="s">
        <v>4169</v>
      </c>
      <c r="H213" s="58" t="s">
        <v>4167</v>
      </c>
    </row>
    <row r="214" spans="1:8" ht="25.5" x14ac:dyDescent="0.2">
      <c r="A214" s="8" t="s">
        <v>571</v>
      </c>
      <c r="B214" s="8" t="s">
        <v>4387</v>
      </c>
      <c r="C214" s="15" t="s">
        <v>572</v>
      </c>
      <c r="D214" s="66">
        <v>43</v>
      </c>
      <c r="E214" s="83"/>
      <c r="F214" s="28" t="s">
        <v>3845</v>
      </c>
      <c r="G214" s="28" t="s">
        <v>3846</v>
      </c>
      <c r="H214" s="58" t="s">
        <v>3662</v>
      </c>
    </row>
    <row r="215" spans="1:8" ht="38.25" x14ac:dyDescent="0.2">
      <c r="A215" s="8" t="s">
        <v>1008</v>
      </c>
      <c r="B215" s="8" t="s">
        <v>4420</v>
      </c>
      <c r="C215" s="15" t="s">
        <v>1009</v>
      </c>
      <c r="D215" s="66">
        <v>52</v>
      </c>
      <c r="E215" s="83"/>
      <c r="F215" s="28" t="s">
        <v>3847</v>
      </c>
      <c r="G215" s="28" t="s">
        <v>3848</v>
      </c>
      <c r="H215" s="58" t="s">
        <v>3553</v>
      </c>
    </row>
    <row r="216" spans="1:8" ht="25.5" x14ac:dyDescent="0.2">
      <c r="A216" s="8" t="s">
        <v>541</v>
      </c>
      <c r="B216" s="8" t="s">
        <v>4384</v>
      </c>
      <c r="C216" s="15" t="s">
        <v>542</v>
      </c>
      <c r="D216" s="66" t="s">
        <v>4254</v>
      </c>
      <c r="E216" s="83"/>
      <c r="F216" s="28" t="s">
        <v>3849</v>
      </c>
      <c r="G216" s="28" t="s">
        <v>3850</v>
      </c>
      <c r="H216" s="58" t="s">
        <v>3851</v>
      </c>
    </row>
    <row r="217" spans="1:8" ht="25.5" x14ac:dyDescent="0.2">
      <c r="A217" s="8" t="s">
        <v>1637</v>
      </c>
      <c r="B217" s="8" t="s">
        <v>4474</v>
      </c>
      <c r="C217" s="15" t="s">
        <v>1638</v>
      </c>
      <c r="D217" s="66" t="s">
        <v>4317</v>
      </c>
      <c r="E217" s="83"/>
      <c r="F217" s="28" t="s">
        <v>3852</v>
      </c>
      <c r="G217" s="28" t="s">
        <v>3853</v>
      </c>
      <c r="H217" s="58" t="s">
        <v>3854</v>
      </c>
    </row>
    <row r="218" spans="1:8" ht="38.25" x14ac:dyDescent="0.2">
      <c r="A218" s="8" t="s">
        <v>2231</v>
      </c>
      <c r="B218" s="8" t="s">
        <v>4524</v>
      </c>
      <c r="C218" s="15" t="s">
        <v>2232</v>
      </c>
      <c r="D218" s="66">
        <v>221</v>
      </c>
      <c r="E218" s="83"/>
      <c r="F218" s="28" t="s">
        <v>4098</v>
      </c>
      <c r="G218" s="28" t="s">
        <v>4099</v>
      </c>
      <c r="H218" s="58" t="s">
        <v>4077</v>
      </c>
    </row>
    <row r="219" spans="1:8" x14ac:dyDescent="0.2">
      <c r="A219" s="8" t="s">
        <v>2380</v>
      </c>
      <c r="B219" s="8" t="s">
        <v>4535</v>
      </c>
      <c r="C219" s="15" t="s">
        <v>2381</v>
      </c>
      <c r="D219" s="66" t="s">
        <v>4368</v>
      </c>
      <c r="E219" s="83"/>
      <c r="F219" s="28" t="s">
        <v>3855</v>
      </c>
      <c r="G219" s="28" t="s">
        <v>3856</v>
      </c>
      <c r="H219" s="58" t="s">
        <v>3790</v>
      </c>
    </row>
    <row r="220" spans="1:8" ht="38.25" x14ac:dyDescent="0.2">
      <c r="A220" s="8" t="s">
        <v>945</v>
      </c>
      <c r="B220" s="8" t="s">
        <v>4417</v>
      </c>
      <c r="C220" s="15" t="s">
        <v>946</v>
      </c>
      <c r="D220" s="66" t="s">
        <v>3530</v>
      </c>
      <c r="E220" s="83"/>
      <c r="F220" s="28" t="s">
        <v>4170</v>
      </c>
      <c r="G220" s="28" t="s">
        <v>4171</v>
      </c>
      <c r="H220" s="58" t="s">
        <v>4167</v>
      </c>
    </row>
    <row r="221" spans="1:8" x14ac:dyDescent="0.2">
      <c r="A221" s="8" t="s">
        <v>115</v>
      </c>
      <c r="B221" s="8" t="s">
        <v>4436</v>
      </c>
      <c r="C221" s="15" t="s">
        <v>1171</v>
      </c>
      <c r="D221" s="66" t="s">
        <v>4290</v>
      </c>
      <c r="E221" s="83"/>
      <c r="F221" s="28" t="s">
        <v>3857</v>
      </c>
      <c r="G221" s="28" t="s">
        <v>3858</v>
      </c>
      <c r="H221" s="58" t="s">
        <v>3859</v>
      </c>
    </row>
    <row r="222" spans="1:8" ht="51" x14ac:dyDescent="0.2">
      <c r="A222" s="8" t="s">
        <v>1083</v>
      </c>
      <c r="B222" s="8" t="s">
        <v>4427</v>
      </c>
      <c r="C222" s="15" t="s">
        <v>1084</v>
      </c>
      <c r="D222" s="66">
        <v>53</v>
      </c>
      <c r="E222" s="83"/>
      <c r="F222" s="28" t="s">
        <v>3860</v>
      </c>
      <c r="G222" s="28" t="s">
        <v>3861</v>
      </c>
      <c r="H222" s="58" t="s">
        <v>3725</v>
      </c>
    </row>
    <row r="223" spans="1:8" x14ac:dyDescent="0.2">
      <c r="A223" s="8" t="s">
        <v>978</v>
      </c>
      <c r="B223" s="8" t="s">
        <v>4418</v>
      </c>
      <c r="C223" s="15" t="s">
        <v>979</v>
      </c>
      <c r="D223" s="66" t="s">
        <v>4272</v>
      </c>
      <c r="E223" s="83"/>
      <c r="F223" s="28" t="s">
        <v>3862</v>
      </c>
      <c r="G223" s="28" t="s">
        <v>3863</v>
      </c>
      <c r="H223" s="58" t="s">
        <v>3859</v>
      </c>
    </row>
    <row r="224" spans="1:8" ht="38.25" x14ac:dyDescent="0.2">
      <c r="A224" s="8" t="s">
        <v>2304</v>
      </c>
      <c r="B224" s="8" t="s">
        <v>4529</v>
      </c>
      <c r="C224" s="15" t="s">
        <v>2305</v>
      </c>
      <c r="D224" s="66" t="s">
        <v>4363</v>
      </c>
      <c r="E224" s="83"/>
      <c r="F224" s="28" t="s">
        <v>3864</v>
      </c>
      <c r="G224" s="28" t="s">
        <v>3865</v>
      </c>
      <c r="H224" s="58" t="s">
        <v>3708</v>
      </c>
    </row>
    <row r="225" spans="1:8" x14ac:dyDescent="0.2">
      <c r="A225" s="8" t="s">
        <v>2054</v>
      </c>
      <c r="B225" s="8" t="s">
        <v>4511</v>
      </c>
      <c r="C225" s="15" t="s">
        <v>2055</v>
      </c>
      <c r="D225" s="66" t="s">
        <v>4328</v>
      </c>
      <c r="E225" s="83"/>
      <c r="F225" s="28" t="s">
        <v>3866</v>
      </c>
      <c r="G225" s="28" t="s">
        <v>3867</v>
      </c>
      <c r="H225" s="58" t="s">
        <v>3708</v>
      </c>
    </row>
    <row r="226" spans="1:8" ht="25.5" x14ac:dyDescent="0.2">
      <c r="A226" s="8" t="s">
        <v>833</v>
      </c>
      <c r="B226" s="8" t="s">
        <v>4407</v>
      </c>
      <c r="C226" s="15" t="s">
        <v>834</v>
      </c>
      <c r="D226" s="66" t="s">
        <v>4262</v>
      </c>
      <c r="E226" s="83"/>
      <c r="F226" s="28" t="s">
        <v>4100</v>
      </c>
      <c r="G226" s="28" t="s">
        <v>4101</v>
      </c>
      <c r="H226" s="58" t="s">
        <v>4102</v>
      </c>
    </row>
    <row r="227" spans="1:8" ht="38.25" x14ac:dyDescent="0.2">
      <c r="A227" s="8" t="s">
        <v>1995</v>
      </c>
      <c r="B227" s="8" t="s">
        <v>4505</v>
      </c>
      <c r="C227" s="15" t="s">
        <v>1996</v>
      </c>
      <c r="D227" s="66" t="s">
        <v>4336</v>
      </c>
      <c r="E227" s="83"/>
      <c r="F227" s="28" t="s">
        <v>4103</v>
      </c>
      <c r="G227" s="28" t="s">
        <v>4104</v>
      </c>
      <c r="H227" s="58" t="s">
        <v>4102</v>
      </c>
    </row>
    <row r="228" spans="1:8" ht="51" x14ac:dyDescent="0.2">
      <c r="A228" s="8" t="s">
        <v>561</v>
      </c>
      <c r="B228" s="8" t="s">
        <v>4386</v>
      </c>
      <c r="C228" s="15" t="s">
        <v>562</v>
      </c>
      <c r="D228" s="66" t="s">
        <v>4238</v>
      </c>
      <c r="E228" s="83"/>
      <c r="F228" s="28" t="s">
        <v>3592</v>
      </c>
      <c r="G228" s="28" t="s">
        <v>3868</v>
      </c>
      <c r="H228" s="58">
        <v>87</v>
      </c>
    </row>
    <row r="229" spans="1:8" ht="51" x14ac:dyDescent="0.2">
      <c r="A229" s="8" t="s">
        <v>1617</v>
      </c>
      <c r="B229" s="8" t="s">
        <v>4473</v>
      </c>
      <c r="C229" s="15" t="s">
        <v>1618</v>
      </c>
      <c r="D229" s="66" t="s">
        <v>4310</v>
      </c>
      <c r="E229" s="83"/>
      <c r="F229" s="28" t="s">
        <v>3869</v>
      </c>
      <c r="G229" s="28" t="s">
        <v>3870</v>
      </c>
      <c r="H229" s="58" t="s">
        <v>3851</v>
      </c>
    </row>
    <row r="230" spans="1:8" ht="51" x14ac:dyDescent="0.2">
      <c r="A230" s="8" t="s">
        <v>1621</v>
      </c>
      <c r="B230" s="8" t="s">
        <v>4473</v>
      </c>
      <c r="C230" s="15" t="s">
        <v>1622</v>
      </c>
      <c r="D230" s="66" t="s">
        <v>4310</v>
      </c>
      <c r="E230" s="83"/>
      <c r="F230" s="28" t="s">
        <v>3871</v>
      </c>
      <c r="G230" s="28" t="s">
        <v>3872</v>
      </c>
      <c r="H230" s="58" t="s">
        <v>3851</v>
      </c>
    </row>
    <row r="231" spans="1:8" ht="25.5" x14ac:dyDescent="0.2">
      <c r="A231" s="8" t="s">
        <v>1027</v>
      </c>
      <c r="B231" s="8" t="s">
        <v>4421</v>
      </c>
      <c r="C231" s="15" t="s">
        <v>1028</v>
      </c>
      <c r="D231" s="66" t="s">
        <v>4270</v>
      </c>
      <c r="E231" s="83"/>
      <c r="F231" s="28" t="s">
        <v>1855</v>
      </c>
      <c r="G231" s="28" t="s">
        <v>3873</v>
      </c>
      <c r="H231" s="58" t="s">
        <v>3859</v>
      </c>
    </row>
    <row r="232" spans="1:8" ht="38.25" x14ac:dyDescent="0.2">
      <c r="A232" s="8" t="s">
        <v>530</v>
      </c>
      <c r="B232" s="8" t="s">
        <v>4383</v>
      </c>
      <c r="C232" s="15" t="s">
        <v>531</v>
      </c>
      <c r="D232" s="66" t="s">
        <v>4251</v>
      </c>
      <c r="E232" s="83"/>
      <c r="F232" s="28" t="s">
        <v>4105</v>
      </c>
      <c r="G232" s="28" t="s">
        <v>4106</v>
      </c>
      <c r="H232" s="58" t="s">
        <v>4102</v>
      </c>
    </row>
    <row r="233" spans="1:8" x14ac:dyDescent="0.2">
      <c r="A233" s="8" t="s">
        <v>2182</v>
      </c>
      <c r="B233" s="8" t="s">
        <v>4521</v>
      </c>
      <c r="C233" s="15" t="s">
        <v>2183</v>
      </c>
      <c r="D233" s="66" t="s">
        <v>4355</v>
      </c>
      <c r="E233" s="83"/>
      <c r="F233" s="28" t="s">
        <v>3658</v>
      </c>
      <c r="G233" s="28" t="s">
        <v>3874</v>
      </c>
      <c r="H233" s="58">
        <v>87</v>
      </c>
    </row>
    <row r="234" spans="1:8" ht="51" x14ac:dyDescent="0.2">
      <c r="A234" s="8" t="s">
        <v>1093</v>
      </c>
      <c r="B234" s="8" t="s">
        <v>4427</v>
      </c>
      <c r="C234" s="15" t="s">
        <v>1094</v>
      </c>
      <c r="D234" s="66" t="s">
        <v>4272</v>
      </c>
      <c r="E234" s="83"/>
      <c r="F234" s="28" t="s">
        <v>3875</v>
      </c>
      <c r="G234" s="28" t="s">
        <v>3876</v>
      </c>
      <c r="H234" s="58" t="s">
        <v>3766</v>
      </c>
    </row>
    <row r="235" spans="1:8" x14ac:dyDescent="0.2">
      <c r="A235" s="8" t="s">
        <v>1317</v>
      </c>
      <c r="B235" s="8" t="s">
        <v>4452</v>
      </c>
      <c r="C235" s="15" t="s">
        <v>1318</v>
      </c>
      <c r="D235" s="66" t="s">
        <v>4305</v>
      </c>
      <c r="E235" s="83"/>
      <c r="F235" s="28" t="s">
        <v>3570</v>
      </c>
      <c r="G235" s="28" t="s">
        <v>3877</v>
      </c>
      <c r="H235" s="58">
        <v>87</v>
      </c>
    </row>
    <row r="236" spans="1:8" ht="25.5" x14ac:dyDescent="0.2">
      <c r="A236" s="8" t="s">
        <v>394</v>
      </c>
      <c r="B236" s="8" t="s">
        <v>4375</v>
      </c>
      <c r="C236" s="15" t="s">
        <v>395</v>
      </c>
      <c r="D236" s="66">
        <v>100</v>
      </c>
      <c r="E236" s="83"/>
      <c r="F236" s="28" t="s">
        <v>3878</v>
      </c>
      <c r="G236" s="28" t="s">
        <v>3879</v>
      </c>
      <c r="H236" s="58" t="s">
        <v>3766</v>
      </c>
    </row>
    <row r="237" spans="1:8" x14ac:dyDescent="0.2">
      <c r="A237" s="8" t="s">
        <v>2216</v>
      </c>
      <c r="B237" s="8" t="s">
        <v>4523</v>
      </c>
      <c r="C237" s="15" t="s">
        <v>2217</v>
      </c>
      <c r="D237" s="66" t="s">
        <v>4347</v>
      </c>
      <c r="E237" s="83"/>
      <c r="F237" s="28" t="s">
        <v>3880</v>
      </c>
      <c r="G237" s="28" t="s">
        <v>3881</v>
      </c>
      <c r="H237" s="58">
        <v>87</v>
      </c>
    </row>
    <row r="238" spans="1:8" ht="25.5" x14ac:dyDescent="0.2">
      <c r="A238" s="8" t="s">
        <v>697</v>
      </c>
      <c r="B238" s="8" t="s">
        <v>4396</v>
      </c>
      <c r="C238" s="15" t="s">
        <v>698</v>
      </c>
      <c r="D238" s="66">
        <v>46</v>
      </c>
      <c r="E238" s="83"/>
      <c r="F238" s="28" t="s">
        <v>3882</v>
      </c>
      <c r="G238" s="28" t="s">
        <v>3883</v>
      </c>
      <c r="H238" s="58" t="s">
        <v>3854</v>
      </c>
    </row>
    <row r="239" spans="1:8" x14ac:dyDescent="0.2">
      <c r="A239" s="8" t="s">
        <v>597</v>
      </c>
      <c r="B239" s="8" t="s">
        <v>4389</v>
      </c>
      <c r="C239" s="15" t="s">
        <v>598</v>
      </c>
      <c r="D239" s="66">
        <v>44</v>
      </c>
      <c r="E239" s="83"/>
      <c r="F239" s="28" t="s">
        <v>3884</v>
      </c>
      <c r="G239" s="28" t="s">
        <v>3885</v>
      </c>
      <c r="H239" s="58">
        <v>87</v>
      </c>
    </row>
    <row r="240" spans="1:8" x14ac:dyDescent="0.2">
      <c r="A240" s="8" t="s">
        <v>1319</v>
      </c>
      <c r="B240" s="8" t="s">
        <v>4452</v>
      </c>
      <c r="C240" s="15" t="s">
        <v>1320</v>
      </c>
      <c r="D240" s="66" t="s">
        <v>4305</v>
      </c>
      <c r="E240" s="83"/>
      <c r="F240" s="28" t="s">
        <v>3886</v>
      </c>
      <c r="G240" s="28" t="s">
        <v>3887</v>
      </c>
      <c r="H240" s="58" t="s">
        <v>3859</v>
      </c>
    </row>
    <row r="241" spans="1:8" x14ac:dyDescent="0.2">
      <c r="A241" s="8" t="s">
        <v>472</v>
      </c>
      <c r="B241" s="8" t="s">
        <v>4378</v>
      </c>
      <c r="C241" s="15" t="s">
        <v>473</v>
      </c>
      <c r="D241" s="66" t="s">
        <v>4246</v>
      </c>
      <c r="E241" s="83"/>
      <c r="F241" s="28" t="s">
        <v>3888</v>
      </c>
      <c r="G241" s="28" t="s">
        <v>3889</v>
      </c>
      <c r="H241" s="58" t="s">
        <v>3662</v>
      </c>
    </row>
    <row r="242" spans="1:8" ht="25.5" x14ac:dyDescent="0.2">
      <c r="A242" s="8" t="s">
        <v>1805</v>
      </c>
      <c r="B242" s="8" t="s">
        <v>4490</v>
      </c>
      <c r="C242" s="15" t="s">
        <v>1806</v>
      </c>
      <c r="D242" s="66" t="s">
        <v>4334</v>
      </c>
      <c r="E242" s="83"/>
      <c r="F242" s="28" t="s">
        <v>4107</v>
      </c>
      <c r="G242" s="28" t="s">
        <v>4108</v>
      </c>
      <c r="H242" s="58" t="s">
        <v>4102</v>
      </c>
    </row>
    <row r="243" spans="1:8" ht="25.5" x14ac:dyDescent="0.2">
      <c r="A243" s="8" t="s">
        <v>1537</v>
      </c>
      <c r="B243" s="8" t="s">
        <v>4468</v>
      </c>
      <c r="C243" s="15" t="s">
        <v>1538</v>
      </c>
      <c r="D243" s="66" t="s">
        <v>4319</v>
      </c>
      <c r="E243" s="83"/>
      <c r="F243" s="28" t="s">
        <v>4109</v>
      </c>
      <c r="G243" s="28" t="s">
        <v>4110</v>
      </c>
      <c r="H243" s="58" t="s">
        <v>4102</v>
      </c>
    </row>
    <row r="244" spans="1:8" ht="25.5" x14ac:dyDescent="0.2">
      <c r="A244" s="8" t="s">
        <v>644</v>
      </c>
      <c r="B244" s="8" t="s">
        <v>4392</v>
      </c>
      <c r="C244" s="15" t="s">
        <v>645</v>
      </c>
      <c r="D244" s="66" t="s">
        <v>4236</v>
      </c>
      <c r="E244" s="83"/>
      <c r="F244" s="28" t="s">
        <v>33</v>
      </c>
      <c r="G244" s="28" t="s">
        <v>3890</v>
      </c>
      <c r="H244" s="58">
        <v>87</v>
      </c>
    </row>
    <row r="245" spans="1:8" ht="25.5" x14ac:dyDescent="0.2">
      <c r="A245" s="8" t="s">
        <v>2092</v>
      </c>
      <c r="B245" s="8" t="s">
        <v>4515</v>
      </c>
      <c r="C245" s="15" t="s">
        <v>2093</v>
      </c>
      <c r="D245" s="66">
        <v>218</v>
      </c>
      <c r="E245" s="83"/>
      <c r="F245" s="28" t="s">
        <v>3891</v>
      </c>
      <c r="G245" s="28" t="s">
        <v>3892</v>
      </c>
      <c r="H245" s="58" t="s">
        <v>3766</v>
      </c>
    </row>
    <row r="246" spans="1:8" x14ac:dyDescent="0.2">
      <c r="A246" s="8" t="s">
        <v>1432</v>
      </c>
      <c r="B246" s="8" t="s">
        <v>4460</v>
      </c>
      <c r="C246" s="15" t="s">
        <v>1433</v>
      </c>
      <c r="D246" s="66">
        <v>207</v>
      </c>
      <c r="E246" s="83"/>
      <c r="F246" s="28" t="s">
        <v>3893</v>
      </c>
      <c r="G246" s="28" t="s">
        <v>3894</v>
      </c>
      <c r="H246" s="58" t="s">
        <v>3667</v>
      </c>
    </row>
    <row r="247" spans="1:8" ht="38.25" x14ac:dyDescent="0.2">
      <c r="A247" s="8" t="s">
        <v>518</v>
      </c>
      <c r="B247" s="8" t="s">
        <v>4382</v>
      </c>
      <c r="C247" s="15" t="s">
        <v>519</v>
      </c>
      <c r="D247" s="66" t="s">
        <v>4232</v>
      </c>
      <c r="E247" s="83"/>
      <c r="F247" s="28" t="s">
        <v>3902</v>
      </c>
      <c r="G247" s="28" t="s">
        <v>3903</v>
      </c>
      <c r="H247" s="58" t="s">
        <v>3662</v>
      </c>
    </row>
    <row r="248" spans="1:8" ht="38.25" x14ac:dyDescent="0.2">
      <c r="A248" s="8" t="s">
        <v>2274</v>
      </c>
      <c r="B248" s="8" t="s">
        <v>4527</v>
      </c>
      <c r="C248" s="15" t="s">
        <v>2275</v>
      </c>
      <c r="D248" s="66" t="s">
        <v>4360</v>
      </c>
      <c r="E248" s="83"/>
      <c r="F248" s="28" t="s">
        <v>3904</v>
      </c>
      <c r="G248" s="28" t="s">
        <v>3905</v>
      </c>
      <c r="H248" s="58">
        <v>88</v>
      </c>
    </row>
    <row r="249" spans="1:8" ht="25.5" x14ac:dyDescent="0.2">
      <c r="A249" s="8" t="s">
        <v>2350</v>
      </c>
      <c r="B249" s="8" t="s">
        <v>4533</v>
      </c>
      <c r="C249" s="15" t="s">
        <v>2351</v>
      </c>
      <c r="D249" s="66" t="s">
        <v>4348</v>
      </c>
      <c r="E249" s="83"/>
      <c r="F249" s="28" t="s">
        <v>51</v>
      </c>
      <c r="G249" s="28" t="s">
        <v>3906</v>
      </c>
      <c r="H249" s="58">
        <v>88</v>
      </c>
    </row>
    <row r="250" spans="1:8" ht="25.5" x14ac:dyDescent="0.2">
      <c r="A250" s="8" t="s">
        <v>450</v>
      </c>
      <c r="B250" s="8" t="s">
        <v>4377</v>
      </c>
      <c r="C250" s="15" t="s">
        <v>451</v>
      </c>
      <c r="D250" s="66" t="s">
        <v>4245</v>
      </c>
      <c r="E250" s="83"/>
      <c r="F250" s="28" t="s">
        <v>3907</v>
      </c>
      <c r="G250" s="28" t="s">
        <v>3908</v>
      </c>
      <c r="H250" s="58" t="s">
        <v>3854</v>
      </c>
    </row>
    <row r="251" spans="1:8" ht="63.75" x14ac:dyDescent="0.2">
      <c r="A251" s="8" t="s">
        <v>1868</v>
      </c>
      <c r="B251" s="8" t="s">
        <v>4494</v>
      </c>
      <c r="C251" s="15" t="s">
        <v>1869</v>
      </c>
      <c r="D251" s="66" t="s">
        <v>4329</v>
      </c>
      <c r="E251" s="83"/>
      <c r="F251" s="28" t="s">
        <v>4111</v>
      </c>
      <c r="G251" s="28" t="s">
        <v>4112</v>
      </c>
      <c r="H251" s="58" t="s">
        <v>4102</v>
      </c>
    </row>
    <row r="252" spans="1:8" ht="25.5" x14ac:dyDescent="0.2">
      <c r="A252" s="8" t="s">
        <v>1010</v>
      </c>
      <c r="B252" s="8" t="s">
        <v>4420</v>
      </c>
      <c r="C252" s="15" t="s">
        <v>1011</v>
      </c>
      <c r="D252" s="66">
        <v>52</v>
      </c>
      <c r="E252" s="83"/>
      <c r="F252" s="28" t="s">
        <v>3909</v>
      </c>
      <c r="G252" s="28" t="s">
        <v>3910</v>
      </c>
      <c r="H252" s="58" t="s">
        <v>3911</v>
      </c>
    </row>
    <row r="253" spans="1:8" ht="38.25" x14ac:dyDescent="0.2">
      <c r="A253" s="8" t="s">
        <v>1491</v>
      </c>
      <c r="B253" s="8" t="s">
        <v>4465</v>
      </c>
      <c r="C253" s="15" t="s">
        <v>1492</v>
      </c>
      <c r="D253" s="66" t="s">
        <v>4311</v>
      </c>
      <c r="E253" s="83"/>
      <c r="F253" s="28" t="s">
        <v>296</v>
      </c>
      <c r="G253" s="28" t="s">
        <v>3912</v>
      </c>
      <c r="H253" s="58" t="s">
        <v>3913</v>
      </c>
    </row>
    <row r="254" spans="1:8" ht="38.25" x14ac:dyDescent="0.2">
      <c r="A254" s="8" t="s">
        <v>1603</v>
      </c>
      <c r="B254" s="8" t="s">
        <v>4472</v>
      </c>
      <c r="C254" s="15" t="s">
        <v>1604</v>
      </c>
      <c r="D254" s="66" t="s">
        <v>4324</v>
      </c>
      <c r="E254" s="83"/>
      <c r="F254" s="28" t="s">
        <v>3914</v>
      </c>
      <c r="G254" s="28" t="s">
        <v>3915</v>
      </c>
      <c r="H254" s="58" t="s">
        <v>3911</v>
      </c>
    </row>
    <row r="255" spans="1:8" x14ac:dyDescent="0.2">
      <c r="A255" s="8" t="s">
        <v>1178</v>
      </c>
      <c r="B255" s="8" t="s">
        <v>4437</v>
      </c>
      <c r="C255" s="15" t="s">
        <v>1179</v>
      </c>
      <c r="D255" s="66" t="s">
        <v>4291</v>
      </c>
      <c r="E255" s="83"/>
      <c r="F255" s="28" t="s">
        <v>4113</v>
      </c>
      <c r="G255" s="28" t="s">
        <v>4114</v>
      </c>
      <c r="H255" s="58" t="s">
        <v>4102</v>
      </c>
    </row>
    <row r="256" spans="1:8" ht="25.5" x14ac:dyDescent="0.2">
      <c r="A256" s="8" t="s">
        <v>2206</v>
      </c>
      <c r="B256" s="8" t="s">
        <v>4522</v>
      </c>
      <c r="C256" s="15" t="s">
        <v>2207</v>
      </c>
      <c r="D256" s="66" t="s">
        <v>4356</v>
      </c>
      <c r="E256" s="83"/>
      <c r="F256" s="28" t="s">
        <v>4205</v>
      </c>
      <c r="G256" s="28" t="s">
        <v>3916</v>
      </c>
      <c r="H256" s="58" t="s">
        <v>3683</v>
      </c>
    </row>
    <row r="257" spans="1:8" ht="38.25" x14ac:dyDescent="0.2">
      <c r="A257" s="8" t="s">
        <v>2306</v>
      </c>
      <c r="B257" s="8" t="s">
        <v>4529</v>
      </c>
      <c r="C257" s="15" t="s">
        <v>2307</v>
      </c>
      <c r="D257" s="66" t="s">
        <v>4363</v>
      </c>
      <c r="E257" s="83"/>
      <c r="F257" s="28" t="s">
        <v>4205</v>
      </c>
      <c r="G257" s="28" t="s">
        <v>3916</v>
      </c>
      <c r="H257" s="58" t="s">
        <v>3683</v>
      </c>
    </row>
    <row r="258" spans="1:8" ht="25.5" x14ac:dyDescent="0.2">
      <c r="A258" s="8" t="s">
        <v>1605</v>
      </c>
      <c r="B258" s="8" t="s">
        <v>4472</v>
      </c>
      <c r="C258" s="15" t="s">
        <v>1606</v>
      </c>
      <c r="D258" s="66" t="s">
        <v>4324</v>
      </c>
      <c r="E258" s="83"/>
      <c r="F258" s="28" t="s">
        <v>4199</v>
      </c>
      <c r="G258" s="28" t="s">
        <v>3916</v>
      </c>
      <c r="H258" s="58" t="s">
        <v>3683</v>
      </c>
    </row>
    <row r="259" spans="1:8" ht="25.5" x14ac:dyDescent="0.2">
      <c r="A259" s="8" t="s">
        <v>1371</v>
      </c>
      <c r="B259" s="8" t="s">
        <v>4456</v>
      </c>
      <c r="C259" s="15" t="s">
        <v>1372</v>
      </c>
      <c r="D259" s="66" t="s">
        <v>4308</v>
      </c>
      <c r="E259" s="83"/>
      <c r="F259" s="28" t="s">
        <v>4200</v>
      </c>
      <c r="G259" s="28" t="s">
        <v>3916</v>
      </c>
      <c r="H259" s="58" t="s">
        <v>3683</v>
      </c>
    </row>
    <row r="260" spans="1:8" ht="25.5" x14ac:dyDescent="0.2">
      <c r="A260" s="8" t="s">
        <v>2184</v>
      </c>
      <c r="B260" s="8" t="s">
        <v>4521</v>
      </c>
      <c r="C260" s="15" t="s">
        <v>2185</v>
      </c>
      <c r="D260" s="66" t="s">
        <v>4355</v>
      </c>
      <c r="E260" s="83"/>
      <c r="F260" s="28" t="s">
        <v>4201</v>
      </c>
      <c r="G260" s="28" t="s">
        <v>3916</v>
      </c>
      <c r="H260" s="58" t="s">
        <v>3683</v>
      </c>
    </row>
    <row r="261" spans="1:8" ht="25.5" x14ac:dyDescent="0.2">
      <c r="A261" s="8" t="s">
        <v>2186</v>
      </c>
      <c r="B261" s="8" t="s">
        <v>4521</v>
      </c>
      <c r="C261" s="15" t="s">
        <v>2187</v>
      </c>
      <c r="D261" s="66" t="s">
        <v>4355</v>
      </c>
      <c r="E261" s="83"/>
      <c r="F261" s="28" t="s">
        <v>4202</v>
      </c>
      <c r="G261" s="28" t="s">
        <v>3916</v>
      </c>
      <c r="H261" s="58" t="s">
        <v>3683</v>
      </c>
    </row>
    <row r="262" spans="1:8" ht="25.5" x14ac:dyDescent="0.2">
      <c r="A262" s="8" t="s">
        <v>1335</v>
      </c>
      <c r="B262" s="8" t="s">
        <v>4453</v>
      </c>
      <c r="C262" s="15" t="s">
        <v>1336</v>
      </c>
      <c r="D262" s="66" t="s">
        <v>4306</v>
      </c>
      <c r="E262" s="83"/>
      <c r="F262" s="28" t="s">
        <v>4203</v>
      </c>
      <c r="G262" s="28" t="s">
        <v>3916</v>
      </c>
      <c r="H262" s="58" t="s">
        <v>3683</v>
      </c>
    </row>
    <row r="263" spans="1:8" ht="63.75" x14ac:dyDescent="0.2">
      <c r="A263" s="8" t="s">
        <v>669</v>
      </c>
      <c r="B263" s="8" t="s">
        <v>4394</v>
      </c>
      <c r="C263" s="15" t="s">
        <v>670</v>
      </c>
      <c r="D263" s="66" t="s">
        <v>4251</v>
      </c>
      <c r="E263" s="83"/>
      <c r="F263" s="28" t="s">
        <v>4204</v>
      </c>
      <c r="G263" s="28" t="s">
        <v>3916</v>
      </c>
      <c r="H263" s="58" t="s">
        <v>3683</v>
      </c>
    </row>
    <row r="264" spans="1:8" ht="51" x14ac:dyDescent="0.2">
      <c r="A264" s="8" t="s">
        <v>1385</v>
      </c>
      <c r="B264" s="8" t="s">
        <v>4457</v>
      </c>
      <c r="C264" s="15" t="s">
        <v>1386</v>
      </c>
      <c r="D264" s="66" t="s">
        <v>4309</v>
      </c>
      <c r="E264" s="83"/>
      <c r="F264" s="28" t="s">
        <v>3917</v>
      </c>
      <c r="G264" s="28" t="s">
        <v>3918</v>
      </c>
      <c r="H264" s="58" t="s">
        <v>3919</v>
      </c>
    </row>
    <row r="265" spans="1:8" x14ac:dyDescent="0.2">
      <c r="A265" s="8" t="s">
        <v>1277</v>
      </c>
      <c r="B265" s="8" t="s">
        <v>4448</v>
      </c>
      <c r="C265" s="15" t="s">
        <v>1278</v>
      </c>
      <c r="D265" s="66" t="s">
        <v>4301</v>
      </c>
      <c r="E265" s="83"/>
      <c r="F265" s="28" t="s">
        <v>3895</v>
      </c>
      <c r="G265" s="28" t="s">
        <v>3896</v>
      </c>
      <c r="H265" s="58" t="s">
        <v>3859</v>
      </c>
    </row>
    <row r="266" spans="1:8" ht="38.25" x14ac:dyDescent="0.2">
      <c r="A266" s="8" t="s">
        <v>649</v>
      </c>
      <c r="B266" s="8" t="s">
        <v>4393</v>
      </c>
      <c r="C266" s="15" t="s">
        <v>650</v>
      </c>
      <c r="D266" s="66" t="s">
        <v>4249</v>
      </c>
      <c r="E266" s="83"/>
      <c r="F266" s="28" t="s">
        <v>3920</v>
      </c>
      <c r="G266" s="28" t="s">
        <v>3921</v>
      </c>
      <c r="H266" s="58" t="s">
        <v>3922</v>
      </c>
    </row>
    <row r="267" spans="1:8" ht="51" x14ac:dyDescent="0.2">
      <c r="A267" s="8" t="s">
        <v>2114</v>
      </c>
      <c r="B267" s="8" t="s">
        <v>4516</v>
      </c>
      <c r="C267" s="15" t="s">
        <v>2115</v>
      </c>
      <c r="D267" s="66" t="s">
        <v>4350</v>
      </c>
      <c r="E267" s="83"/>
      <c r="F267" s="28" t="s">
        <v>4115</v>
      </c>
      <c r="G267" s="28" t="s">
        <v>4116</v>
      </c>
      <c r="H267" s="58" t="s">
        <v>4102</v>
      </c>
    </row>
    <row r="268" spans="1:8" ht="89.25" x14ac:dyDescent="0.2">
      <c r="A268" s="8" t="s">
        <v>2042</v>
      </c>
      <c r="B268" s="8" t="s">
        <v>4510</v>
      </c>
      <c r="C268" s="15" t="s">
        <v>2043</v>
      </c>
      <c r="D268" s="66" t="s">
        <v>4346</v>
      </c>
      <c r="E268" s="83"/>
      <c r="F268" s="28" t="s">
        <v>3897</v>
      </c>
      <c r="G268" s="28" t="s">
        <v>3898</v>
      </c>
      <c r="H268" s="58" t="s">
        <v>3899</v>
      </c>
    </row>
    <row r="269" spans="1:8" x14ac:dyDescent="0.2">
      <c r="A269" s="8" t="s">
        <v>620</v>
      </c>
      <c r="B269" s="8" t="s">
        <v>4390</v>
      </c>
      <c r="C269" s="15" t="s">
        <v>621</v>
      </c>
      <c r="D269" s="66">
        <v>44</v>
      </c>
      <c r="E269" s="83"/>
      <c r="F269" s="28" t="s">
        <v>3900</v>
      </c>
      <c r="G269" s="28" t="s">
        <v>3901</v>
      </c>
      <c r="H269" s="58" t="s">
        <v>3899</v>
      </c>
    </row>
    <row r="270" spans="1:8" x14ac:dyDescent="0.2">
      <c r="A270" s="8" t="s">
        <v>763</v>
      </c>
      <c r="B270" s="8" t="s">
        <v>4401</v>
      </c>
      <c r="C270" s="15" t="s">
        <v>764</v>
      </c>
      <c r="D270" s="66" t="s">
        <v>4267</v>
      </c>
      <c r="E270" s="83"/>
      <c r="F270" s="28" t="s">
        <v>3923</v>
      </c>
      <c r="G270" s="28" t="s">
        <v>3924</v>
      </c>
      <c r="H270" s="58" t="s">
        <v>3859</v>
      </c>
    </row>
    <row r="271" spans="1:8" ht="25.5" x14ac:dyDescent="0.2">
      <c r="A271" s="8" t="s">
        <v>765</v>
      </c>
      <c r="B271" s="8" t="s">
        <v>4401</v>
      </c>
      <c r="C271" s="15" t="s">
        <v>766</v>
      </c>
      <c r="D271" s="66" t="s">
        <v>4267</v>
      </c>
      <c r="E271" s="83"/>
      <c r="F271" s="28" t="s">
        <v>3925</v>
      </c>
      <c r="G271" s="28" t="s">
        <v>3926</v>
      </c>
      <c r="H271" s="58" t="s">
        <v>3927</v>
      </c>
    </row>
    <row r="272" spans="1:8" ht="25.5" x14ac:dyDescent="0.2">
      <c r="A272" s="8" t="s">
        <v>1411</v>
      </c>
      <c r="B272" s="8" t="s">
        <v>4459</v>
      </c>
      <c r="C272" s="15" t="s">
        <v>1412</v>
      </c>
      <c r="D272" s="66">
        <v>207</v>
      </c>
      <c r="E272" s="83"/>
      <c r="F272" s="28" t="s">
        <v>3673</v>
      </c>
      <c r="G272" s="28" t="s">
        <v>3928</v>
      </c>
      <c r="H272" s="58">
        <v>88</v>
      </c>
    </row>
    <row r="273" spans="1:8" x14ac:dyDescent="0.2">
      <c r="A273" s="8" t="s">
        <v>318</v>
      </c>
      <c r="B273" s="8" t="s">
        <v>4372</v>
      </c>
      <c r="C273" s="15" t="s">
        <v>319</v>
      </c>
      <c r="D273" s="66">
        <v>40</v>
      </c>
      <c r="E273" s="83"/>
      <c r="F273" s="28" t="s">
        <v>3929</v>
      </c>
      <c r="G273" s="28" t="s">
        <v>3930</v>
      </c>
      <c r="H273" s="58" t="s">
        <v>3913</v>
      </c>
    </row>
    <row r="274" spans="1:8" ht="25.5" x14ac:dyDescent="0.2">
      <c r="A274" s="8" t="s">
        <v>1747</v>
      </c>
      <c r="B274" s="8" t="s">
        <v>4484</v>
      </c>
      <c r="C274" s="15" t="s">
        <v>1748</v>
      </c>
      <c r="D274" s="66">
        <v>213</v>
      </c>
      <c r="E274" s="83"/>
      <c r="F274" s="28" t="s">
        <v>3929</v>
      </c>
      <c r="G274" s="28" t="s">
        <v>3930</v>
      </c>
      <c r="H274" s="58" t="s">
        <v>3913</v>
      </c>
    </row>
    <row r="275" spans="1:8" x14ac:dyDescent="0.2">
      <c r="A275" s="8" t="s">
        <v>2166</v>
      </c>
      <c r="B275" s="8" t="s">
        <v>4520</v>
      </c>
      <c r="C275" s="15" t="s">
        <v>2167</v>
      </c>
      <c r="D275" s="66" t="s">
        <v>4354</v>
      </c>
      <c r="E275" s="83"/>
      <c r="F275" s="28" t="s">
        <v>4210</v>
      </c>
      <c r="G275" s="28" t="s">
        <v>3930</v>
      </c>
      <c r="H275" s="58" t="s">
        <v>3913</v>
      </c>
    </row>
    <row r="276" spans="1:8" ht="51" x14ac:dyDescent="0.2">
      <c r="A276" s="8" t="s">
        <v>1220</v>
      </c>
      <c r="B276" s="8" t="s">
        <v>4441</v>
      </c>
      <c r="C276" s="15" t="s">
        <v>1221</v>
      </c>
      <c r="D276" s="66" t="s">
        <v>4294</v>
      </c>
      <c r="E276" s="83"/>
      <c r="F276" s="28" t="s">
        <v>4210</v>
      </c>
      <c r="G276" s="28" t="s">
        <v>3930</v>
      </c>
      <c r="H276" s="58" t="s">
        <v>3913</v>
      </c>
    </row>
    <row r="277" spans="1:8" ht="25.5" x14ac:dyDescent="0.2">
      <c r="A277" s="8" t="s">
        <v>1762</v>
      </c>
      <c r="B277" s="8" t="s">
        <v>4486</v>
      </c>
      <c r="C277" s="15" t="s">
        <v>1763</v>
      </c>
      <c r="D277" s="66">
        <v>214</v>
      </c>
      <c r="E277" s="83"/>
      <c r="F277" s="28" t="s">
        <v>4206</v>
      </c>
      <c r="G277" s="28" t="s">
        <v>3930</v>
      </c>
      <c r="H277" s="58" t="s">
        <v>3913</v>
      </c>
    </row>
    <row r="278" spans="1:8" ht="38.25" x14ac:dyDescent="0.2">
      <c r="A278" s="8" t="s">
        <v>522</v>
      </c>
      <c r="B278" s="8" t="s">
        <v>4382</v>
      </c>
      <c r="C278" s="15" t="s">
        <v>523</v>
      </c>
      <c r="D278" s="66" t="s">
        <v>4250</v>
      </c>
      <c r="E278" s="83"/>
      <c r="F278" s="28" t="s">
        <v>4207</v>
      </c>
      <c r="G278" s="28" t="s">
        <v>3930</v>
      </c>
      <c r="H278" s="58" t="s">
        <v>3913</v>
      </c>
    </row>
    <row r="279" spans="1:8" x14ac:dyDescent="0.2">
      <c r="A279" s="8" t="s">
        <v>622</v>
      </c>
      <c r="B279" s="8" t="s">
        <v>4390</v>
      </c>
      <c r="C279" s="15" t="s">
        <v>623</v>
      </c>
      <c r="D279" s="66" t="s">
        <v>4248</v>
      </c>
      <c r="E279" s="83"/>
      <c r="F279" s="28" t="s">
        <v>4208</v>
      </c>
      <c r="G279" s="28" t="s">
        <v>3930</v>
      </c>
      <c r="H279" s="58" t="s">
        <v>3913</v>
      </c>
    </row>
    <row r="280" spans="1:8" ht="89.25" x14ac:dyDescent="0.2">
      <c r="A280" s="8" t="s">
        <v>2286</v>
      </c>
      <c r="B280" s="8" t="s">
        <v>4528</v>
      </c>
      <c r="C280" s="15" t="s">
        <v>2287</v>
      </c>
      <c r="D280" s="66" t="s">
        <v>4362</v>
      </c>
      <c r="E280" s="83"/>
      <c r="F280" s="28" t="s">
        <v>4209</v>
      </c>
      <c r="G280" s="28" t="s">
        <v>3930</v>
      </c>
      <c r="H280" s="58" t="s">
        <v>3913</v>
      </c>
    </row>
    <row r="281" spans="1:8" ht="25.5" x14ac:dyDescent="0.2">
      <c r="A281" s="8" t="s">
        <v>1124</v>
      </c>
      <c r="B281" s="8" t="s">
        <v>4431</v>
      </c>
      <c r="C281" s="15" t="s">
        <v>1125</v>
      </c>
      <c r="D281" s="66" t="s">
        <v>4286</v>
      </c>
      <c r="E281" s="83"/>
      <c r="F281" s="28" t="s">
        <v>3931</v>
      </c>
      <c r="G281" s="28" t="s">
        <v>3932</v>
      </c>
      <c r="H281" s="58" t="s">
        <v>3913</v>
      </c>
    </row>
    <row r="282" spans="1:8" ht="25.5" x14ac:dyDescent="0.2">
      <c r="A282" s="8" t="s">
        <v>1939</v>
      </c>
      <c r="B282" s="8" t="s">
        <v>4501</v>
      </c>
      <c r="C282" s="15" t="s">
        <v>1940</v>
      </c>
      <c r="D282" s="66" t="s">
        <v>4341</v>
      </c>
      <c r="E282" s="83"/>
      <c r="F282" s="28" t="s">
        <v>4117</v>
      </c>
      <c r="G282" s="28" t="s">
        <v>4118</v>
      </c>
      <c r="H282" s="58" t="s">
        <v>4102</v>
      </c>
    </row>
    <row r="283" spans="1:8" ht="25.5" x14ac:dyDescent="0.2">
      <c r="A283" s="8" t="s">
        <v>2386</v>
      </c>
      <c r="B283" s="8" t="s">
        <v>4536</v>
      </c>
      <c r="C283" s="15" t="s">
        <v>2387</v>
      </c>
      <c r="D283" s="66" t="s">
        <v>4369</v>
      </c>
      <c r="E283" s="83"/>
      <c r="F283" s="28" t="s">
        <v>3933</v>
      </c>
      <c r="G283" s="28" t="s">
        <v>3934</v>
      </c>
      <c r="H283" s="58" t="s">
        <v>3851</v>
      </c>
    </row>
    <row r="284" spans="1:8" ht="25.5" x14ac:dyDescent="0.2">
      <c r="A284" s="8" t="s">
        <v>288</v>
      </c>
      <c r="B284" s="8" t="s">
        <v>4371</v>
      </c>
      <c r="C284" s="15" t="s">
        <v>289</v>
      </c>
      <c r="D284" s="66" t="s">
        <v>4228</v>
      </c>
      <c r="E284" s="83"/>
      <c r="F284" s="28" t="s">
        <v>3935</v>
      </c>
      <c r="G284" s="28" t="s">
        <v>3936</v>
      </c>
      <c r="H284" s="58" t="s">
        <v>3708</v>
      </c>
    </row>
    <row r="285" spans="1:8" ht="25.5" x14ac:dyDescent="0.2">
      <c r="A285" s="8" t="s">
        <v>1737</v>
      </c>
      <c r="B285" s="8" t="s">
        <v>4483</v>
      </c>
      <c r="C285" s="15" t="s">
        <v>1738</v>
      </c>
      <c r="D285" s="66" t="s">
        <v>4331</v>
      </c>
      <c r="E285" s="83"/>
      <c r="F285" s="28" t="s">
        <v>3937</v>
      </c>
      <c r="G285" s="28" t="s">
        <v>3938</v>
      </c>
      <c r="H285" s="58">
        <v>88</v>
      </c>
    </row>
    <row r="286" spans="1:8" x14ac:dyDescent="0.2">
      <c r="A286" s="8" t="s">
        <v>1387</v>
      </c>
      <c r="B286" s="8" t="s">
        <v>4457</v>
      </c>
      <c r="C286" s="15" t="s">
        <v>1388</v>
      </c>
      <c r="D286" s="66" t="s">
        <v>4308</v>
      </c>
      <c r="E286" s="83"/>
      <c r="F286" s="28" t="s">
        <v>4119</v>
      </c>
      <c r="G286" s="28" t="s">
        <v>4120</v>
      </c>
      <c r="H286" s="58" t="s">
        <v>4102</v>
      </c>
    </row>
    <row r="287" spans="1:8" x14ac:dyDescent="0.2">
      <c r="A287" s="8" t="s">
        <v>428</v>
      </c>
      <c r="B287" s="8" t="s">
        <v>4376</v>
      </c>
      <c r="C287" s="15" t="s">
        <v>429</v>
      </c>
      <c r="D287" s="66">
        <v>101</v>
      </c>
      <c r="E287" s="83"/>
      <c r="F287" s="28" t="s">
        <v>3939</v>
      </c>
      <c r="G287" s="28" t="s">
        <v>3940</v>
      </c>
      <c r="H287" s="58" t="s">
        <v>3941</v>
      </c>
    </row>
    <row r="288" spans="1:8" ht="38.25" x14ac:dyDescent="0.2">
      <c r="A288" s="8" t="s">
        <v>2288</v>
      </c>
      <c r="B288" s="8" t="s">
        <v>4528</v>
      </c>
      <c r="C288" s="15" t="s">
        <v>2289</v>
      </c>
      <c r="D288" s="66" t="s">
        <v>4362</v>
      </c>
      <c r="E288" s="83"/>
      <c r="F288" s="28" t="s">
        <v>4121</v>
      </c>
      <c r="G288" s="28" t="s">
        <v>4122</v>
      </c>
      <c r="H288" s="58" t="s">
        <v>4102</v>
      </c>
    </row>
    <row r="289" spans="1:8" ht="63.75" x14ac:dyDescent="0.2">
      <c r="A289" s="8" t="s">
        <v>1454</v>
      </c>
      <c r="B289" s="8" t="s">
        <v>4462</v>
      </c>
      <c r="C289" s="15" t="s">
        <v>1455</v>
      </c>
      <c r="D289" s="66" t="s">
        <v>4314</v>
      </c>
      <c r="E289" s="83"/>
      <c r="F289" s="28" t="s">
        <v>3942</v>
      </c>
      <c r="G289" s="28" t="s">
        <v>3943</v>
      </c>
      <c r="H289" s="58" t="s">
        <v>3922</v>
      </c>
    </row>
    <row r="290" spans="1:8" ht="25.5" x14ac:dyDescent="0.2">
      <c r="A290" s="8" t="s">
        <v>1788</v>
      </c>
      <c r="B290" s="8" t="s">
        <v>4488</v>
      </c>
      <c r="C290" s="15" t="s">
        <v>1789</v>
      </c>
      <c r="D290" s="66" t="s">
        <v>4331</v>
      </c>
      <c r="E290" s="83"/>
      <c r="F290" s="28" t="s">
        <v>3944</v>
      </c>
      <c r="G290" s="28" t="s">
        <v>3945</v>
      </c>
      <c r="H290" s="58" t="s">
        <v>3919</v>
      </c>
    </row>
    <row r="291" spans="1:8" ht="38.25" x14ac:dyDescent="0.2">
      <c r="A291" s="8" t="s">
        <v>1355</v>
      </c>
      <c r="B291" s="8" t="s">
        <v>4455</v>
      </c>
      <c r="C291" s="15" t="s">
        <v>1356</v>
      </c>
      <c r="D291" s="66" t="s">
        <v>4308</v>
      </c>
      <c r="E291" s="83"/>
      <c r="F291" s="28" t="s">
        <v>3946</v>
      </c>
      <c r="G291" s="28" t="s">
        <v>3947</v>
      </c>
      <c r="H291" s="58">
        <v>88</v>
      </c>
    </row>
    <row r="292" spans="1:8" ht="38.25" x14ac:dyDescent="0.2">
      <c r="A292" s="8" t="s">
        <v>904</v>
      </c>
      <c r="B292" s="8" t="s">
        <v>4413</v>
      </c>
      <c r="C292" s="15" t="s">
        <v>905</v>
      </c>
      <c r="D292" s="66">
        <v>50</v>
      </c>
      <c r="E292" s="83"/>
      <c r="F292" s="28" t="s">
        <v>3948</v>
      </c>
      <c r="G292" s="28" t="s">
        <v>3949</v>
      </c>
      <c r="H292" s="58">
        <v>88</v>
      </c>
    </row>
    <row r="293" spans="1:8" ht="63.75" x14ac:dyDescent="0.2">
      <c r="A293" s="8" t="s">
        <v>1899</v>
      </c>
      <c r="B293" s="8" t="s">
        <v>4497</v>
      </c>
      <c r="C293" s="15" t="s">
        <v>1900</v>
      </c>
      <c r="D293" s="66" t="s">
        <v>4340</v>
      </c>
      <c r="E293" s="83"/>
      <c r="F293" s="28" t="s">
        <v>3950</v>
      </c>
      <c r="G293" s="28" t="s">
        <v>3951</v>
      </c>
      <c r="H293" s="58" t="s">
        <v>3941</v>
      </c>
    </row>
    <row r="294" spans="1:8" x14ac:dyDescent="0.2">
      <c r="A294" s="8" t="s">
        <v>1708</v>
      </c>
      <c r="B294" s="8" t="s">
        <v>4481</v>
      </c>
      <c r="C294" s="15" t="s">
        <v>1709</v>
      </c>
      <c r="D294" s="66">
        <v>212</v>
      </c>
      <c r="E294" s="83"/>
      <c r="F294" s="28" t="s">
        <v>4172</v>
      </c>
      <c r="G294" s="28" t="s">
        <v>4173</v>
      </c>
      <c r="H294" s="58" t="s">
        <v>4167</v>
      </c>
    </row>
    <row r="295" spans="1:8" x14ac:dyDescent="0.2">
      <c r="A295" s="8" t="s">
        <v>1807</v>
      </c>
      <c r="B295" s="8" t="s">
        <v>4490</v>
      </c>
      <c r="C295" s="15" t="s">
        <v>1808</v>
      </c>
      <c r="D295" s="66" t="s">
        <v>4334</v>
      </c>
      <c r="E295" s="83"/>
      <c r="F295" s="28" t="s">
        <v>3952</v>
      </c>
      <c r="G295" s="28" t="s">
        <v>3953</v>
      </c>
      <c r="H295" s="58" t="s">
        <v>3922</v>
      </c>
    </row>
    <row r="296" spans="1:8" ht="25.5" x14ac:dyDescent="0.2">
      <c r="A296" s="8" t="s">
        <v>1128</v>
      </c>
      <c r="B296" s="8" t="s">
        <v>4431</v>
      </c>
      <c r="C296" s="15" t="s">
        <v>1129</v>
      </c>
      <c r="D296" s="66" t="s">
        <v>4286</v>
      </c>
      <c r="E296" s="83"/>
      <c r="F296" s="28" t="s">
        <v>3958</v>
      </c>
      <c r="G296" s="28" t="s">
        <v>3959</v>
      </c>
      <c r="H296" s="58">
        <v>88</v>
      </c>
    </row>
    <row r="297" spans="1:8" ht="38.25" x14ac:dyDescent="0.2">
      <c r="A297" s="8" t="s">
        <v>1611</v>
      </c>
      <c r="B297" s="8" t="s">
        <v>4472</v>
      </c>
      <c r="C297" s="15" t="s">
        <v>1612</v>
      </c>
      <c r="D297" s="66" t="s">
        <v>4324</v>
      </c>
      <c r="E297" s="83"/>
      <c r="F297" s="28" t="s">
        <v>3960</v>
      </c>
      <c r="G297" s="28" t="s">
        <v>3961</v>
      </c>
      <c r="H297" s="58" t="s">
        <v>3919</v>
      </c>
    </row>
    <row r="298" spans="1:8" x14ac:dyDescent="0.2">
      <c r="A298" s="8" t="s">
        <v>2342</v>
      </c>
      <c r="B298" s="8" t="s">
        <v>4532</v>
      </c>
      <c r="C298" s="15" t="s">
        <v>2343</v>
      </c>
      <c r="D298" s="66" t="s">
        <v>4365</v>
      </c>
      <c r="E298" s="83"/>
      <c r="F298" s="28" t="s">
        <v>4123</v>
      </c>
      <c r="G298" s="28" t="s">
        <v>4124</v>
      </c>
      <c r="H298" s="58" t="s">
        <v>4102</v>
      </c>
    </row>
    <row r="299" spans="1:8" ht="63.75" x14ac:dyDescent="0.2">
      <c r="A299" s="8" t="s">
        <v>982</v>
      </c>
      <c r="B299" s="8" t="s">
        <v>4418</v>
      </c>
      <c r="C299" s="15" t="s">
        <v>983</v>
      </c>
      <c r="D299" s="66" t="s">
        <v>4275</v>
      </c>
      <c r="E299" s="83"/>
      <c r="F299" s="28" t="s">
        <v>3954</v>
      </c>
      <c r="G299" s="28" t="s">
        <v>3955</v>
      </c>
      <c r="H299" s="58" t="s">
        <v>3927</v>
      </c>
    </row>
    <row r="300" spans="1:8" x14ac:dyDescent="0.2">
      <c r="A300" s="8" t="s">
        <v>960</v>
      </c>
      <c r="B300" s="8" t="s">
        <v>4418</v>
      </c>
      <c r="C300" s="15" t="s">
        <v>961</v>
      </c>
      <c r="D300" s="66">
        <v>52</v>
      </c>
      <c r="E300" s="83"/>
      <c r="F300" s="28" t="s">
        <v>3956</v>
      </c>
      <c r="G300" s="28" t="s">
        <v>3957</v>
      </c>
      <c r="H300" s="58" t="s">
        <v>3708</v>
      </c>
    </row>
    <row r="301" spans="1:8" x14ac:dyDescent="0.2">
      <c r="A301" s="8" t="s">
        <v>1430</v>
      </c>
      <c r="B301" s="8" t="s">
        <v>4460</v>
      </c>
      <c r="C301" s="15" t="s">
        <v>1431</v>
      </c>
      <c r="D301" s="66">
        <v>207</v>
      </c>
      <c r="E301" s="83"/>
      <c r="F301" s="28" t="s">
        <v>3962</v>
      </c>
      <c r="G301" s="28" t="s">
        <v>3963</v>
      </c>
      <c r="H301" s="58" t="s">
        <v>3922</v>
      </c>
    </row>
    <row r="302" spans="1:8" x14ac:dyDescent="0.2">
      <c r="A302" s="8" t="s">
        <v>2340</v>
      </c>
      <c r="B302" s="8" t="s">
        <v>4532</v>
      </c>
      <c r="C302" s="15" t="s">
        <v>2341</v>
      </c>
      <c r="D302" s="66" t="s">
        <v>4365</v>
      </c>
      <c r="E302" s="83"/>
      <c r="F302" s="28" t="s">
        <v>3964</v>
      </c>
      <c r="G302" s="28" t="s">
        <v>3965</v>
      </c>
      <c r="H302" s="58" t="s">
        <v>3927</v>
      </c>
    </row>
    <row r="303" spans="1:8" x14ac:dyDescent="0.2">
      <c r="A303" s="8" t="s">
        <v>817</v>
      </c>
      <c r="B303" s="8" t="s">
        <v>4406</v>
      </c>
      <c r="C303" s="15" t="s">
        <v>818</v>
      </c>
      <c r="D303" s="66">
        <v>49</v>
      </c>
      <c r="E303" s="83"/>
      <c r="F303" s="28" t="s">
        <v>3966</v>
      </c>
      <c r="G303" s="28" t="s">
        <v>3967</v>
      </c>
      <c r="H303" s="58" t="s">
        <v>3968</v>
      </c>
    </row>
    <row r="304" spans="1:8" ht="38.25" x14ac:dyDescent="0.2">
      <c r="A304" s="8" t="s">
        <v>2229</v>
      </c>
      <c r="B304" s="8" t="s">
        <v>4524</v>
      </c>
      <c r="C304" s="15" t="s">
        <v>2230</v>
      </c>
      <c r="D304" s="66" t="s">
        <v>4358</v>
      </c>
      <c r="E304" s="83"/>
      <c r="F304" s="28" t="s">
        <v>3969</v>
      </c>
      <c r="G304" s="28" t="s">
        <v>3970</v>
      </c>
      <c r="H304" s="58" t="s">
        <v>3968</v>
      </c>
    </row>
    <row r="305" spans="1:8" ht="25.5" x14ac:dyDescent="0.2">
      <c r="A305" s="8" t="s">
        <v>320</v>
      </c>
      <c r="B305" s="8" t="s">
        <v>4372</v>
      </c>
      <c r="C305" s="15" t="s">
        <v>321</v>
      </c>
      <c r="D305" s="66" t="s">
        <v>4232</v>
      </c>
      <c r="E305" s="83"/>
      <c r="F305" s="28" t="s">
        <v>4150</v>
      </c>
      <c r="G305" s="28" t="s">
        <v>4151</v>
      </c>
      <c r="H305" s="58" t="s">
        <v>4147</v>
      </c>
    </row>
    <row r="306" spans="1:8" x14ac:dyDescent="0.2">
      <c r="A306" s="8" t="s">
        <v>1625</v>
      </c>
      <c r="B306" s="8" t="s">
        <v>4474</v>
      </c>
      <c r="C306" s="15" t="s">
        <v>1626</v>
      </c>
      <c r="D306" s="66" t="s">
        <v>4317</v>
      </c>
      <c r="E306" s="83"/>
      <c r="F306" s="28" t="s">
        <v>3971</v>
      </c>
      <c r="G306" s="28" t="s">
        <v>3972</v>
      </c>
      <c r="H306" s="58" t="s">
        <v>3922</v>
      </c>
    </row>
    <row r="307" spans="1:8" x14ac:dyDescent="0.2">
      <c r="A307" s="8" t="s">
        <v>1627</v>
      </c>
      <c r="B307" s="8" t="s">
        <v>4474</v>
      </c>
      <c r="C307" s="15" t="s">
        <v>1628</v>
      </c>
      <c r="D307" s="66" t="s">
        <v>4317</v>
      </c>
      <c r="E307" s="83"/>
      <c r="F307" s="28" t="s">
        <v>3973</v>
      </c>
      <c r="G307" s="28" t="s">
        <v>3974</v>
      </c>
      <c r="H307" s="58" t="s">
        <v>3927</v>
      </c>
    </row>
    <row r="308" spans="1:8" x14ac:dyDescent="0.2">
      <c r="A308" s="8" t="s">
        <v>2168</v>
      </c>
      <c r="B308" s="8" t="s">
        <v>4520</v>
      </c>
      <c r="C308" s="15" t="s">
        <v>2169</v>
      </c>
      <c r="D308" s="66" t="s">
        <v>4354</v>
      </c>
      <c r="E308" s="83"/>
      <c r="F308" s="28" t="s">
        <v>44</v>
      </c>
      <c r="G308" s="28" t="s">
        <v>3975</v>
      </c>
      <c r="H308" s="58" t="s">
        <v>3913</v>
      </c>
    </row>
    <row r="309" spans="1:8" x14ac:dyDescent="0.2">
      <c r="A309" s="8" t="s">
        <v>906</v>
      </c>
      <c r="B309" s="8" t="s">
        <v>4413</v>
      </c>
      <c r="C309" s="15" t="s">
        <v>907</v>
      </c>
      <c r="D309" s="66">
        <v>50</v>
      </c>
      <c r="E309" s="83"/>
      <c r="F309" s="28" t="s">
        <v>4125</v>
      </c>
      <c r="G309" s="28" t="s">
        <v>4126</v>
      </c>
      <c r="H309" s="58" t="s">
        <v>4127</v>
      </c>
    </row>
    <row r="310" spans="1:8" x14ac:dyDescent="0.2">
      <c r="A310" s="8" t="s">
        <v>2314</v>
      </c>
      <c r="B310" s="8" t="s">
        <v>4529</v>
      </c>
      <c r="C310" s="15" t="s">
        <v>2315</v>
      </c>
      <c r="D310" s="66" t="s">
        <v>4364</v>
      </c>
      <c r="E310" s="83"/>
      <c r="F310" s="28" t="s">
        <v>3976</v>
      </c>
      <c r="G310" s="28" t="s">
        <v>3977</v>
      </c>
      <c r="H310" s="58">
        <v>88</v>
      </c>
    </row>
    <row r="311" spans="1:8" ht="25.5" x14ac:dyDescent="0.2">
      <c r="A311" s="8" t="s">
        <v>563</v>
      </c>
      <c r="B311" s="8" t="s">
        <v>4386</v>
      </c>
      <c r="C311" s="15" t="s">
        <v>564</v>
      </c>
      <c r="D311" s="66" t="s">
        <v>4238</v>
      </c>
      <c r="E311" s="83"/>
      <c r="F311" s="28" t="s">
        <v>3978</v>
      </c>
      <c r="G311" s="28" t="s">
        <v>3979</v>
      </c>
      <c r="H311" s="58" t="s">
        <v>3922</v>
      </c>
    </row>
    <row r="312" spans="1:8" ht="25.5" x14ac:dyDescent="0.2">
      <c r="A312" s="8" t="s">
        <v>918</v>
      </c>
      <c r="B312" s="8" t="s">
        <v>4414</v>
      </c>
      <c r="C312" s="15" t="s">
        <v>919</v>
      </c>
      <c r="D312" s="66" t="s">
        <v>4265</v>
      </c>
      <c r="E312" s="83"/>
      <c r="F312" s="28" t="s">
        <v>3980</v>
      </c>
      <c r="G312" s="28" t="s">
        <v>3981</v>
      </c>
      <c r="H312" s="58" t="s">
        <v>3982</v>
      </c>
    </row>
    <row r="313" spans="1:8" ht="25.5" x14ac:dyDescent="0.2">
      <c r="A313" s="8" t="s">
        <v>1694</v>
      </c>
      <c r="B313" s="8" t="s">
        <v>4480</v>
      </c>
      <c r="C313" s="15" t="s">
        <v>1695</v>
      </c>
      <c r="D313" s="66" t="s">
        <v>4329</v>
      </c>
      <c r="E313" s="83"/>
      <c r="F313" s="28" t="s">
        <v>4128</v>
      </c>
      <c r="G313" s="28" t="s">
        <v>4129</v>
      </c>
      <c r="H313" s="58" t="s">
        <v>4127</v>
      </c>
    </row>
    <row r="314" spans="1:8" ht="25.5" x14ac:dyDescent="0.2">
      <c r="A314" s="8" t="s">
        <v>735</v>
      </c>
      <c r="B314" s="8" t="s">
        <v>4398</v>
      </c>
      <c r="C314" s="15" t="s">
        <v>736</v>
      </c>
      <c r="D314" s="66" t="s">
        <v>4248</v>
      </c>
      <c r="E314" s="83"/>
      <c r="F314" s="28" t="s">
        <v>3983</v>
      </c>
      <c r="G314" s="28" t="s">
        <v>3984</v>
      </c>
      <c r="H314" s="58">
        <v>88</v>
      </c>
    </row>
    <row r="315" spans="1:8" x14ac:dyDescent="0.2">
      <c r="A315" s="8" t="s">
        <v>779</v>
      </c>
      <c r="B315" s="8" t="s">
        <v>4402</v>
      </c>
      <c r="C315" s="15" t="s">
        <v>780</v>
      </c>
      <c r="D315" s="66" t="s">
        <v>4267</v>
      </c>
      <c r="E315" s="83"/>
      <c r="F315" s="28" t="s">
        <v>4130</v>
      </c>
      <c r="G315" s="28" t="s">
        <v>4131</v>
      </c>
      <c r="H315" s="58" t="s">
        <v>4127</v>
      </c>
    </row>
    <row r="316" spans="1:8" ht="38.25" x14ac:dyDescent="0.2">
      <c r="A316" s="8" t="s">
        <v>1565</v>
      </c>
      <c r="B316" s="8" t="s">
        <v>4470</v>
      </c>
      <c r="C316" s="15" t="s">
        <v>1566</v>
      </c>
      <c r="D316" s="66" t="s">
        <v>4311</v>
      </c>
      <c r="E316" s="83"/>
      <c r="F316" s="28" t="s">
        <v>3985</v>
      </c>
      <c r="G316" s="28" t="s">
        <v>3986</v>
      </c>
      <c r="H316" s="58" t="s">
        <v>3913</v>
      </c>
    </row>
    <row r="317" spans="1:8" ht="38.25" x14ac:dyDescent="0.2">
      <c r="A317" s="8" t="s">
        <v>1025</v>
      </c>
      <c r="B317" s="8" t="s">
        <v>4421</v>
      </c>
      <c r="C317" s="15" t="s">
        <v>1026</v>
      </c>
      <c r="D317" s="66" t="s">
        <v>4280</v>
      </c>
      <c r="E317" s="83"/>
      <c r="F317" s="28" t="s">
        <v>3987</v>
      </c>
      <c r="G317" s="28" t="s">
        <v>3988</v>
      </c>
      <c r="H317" s="58" t="s">
        <v>3989</v>
      </c>
    </row>
    <row r="318" spans="1:8" ht="25.5" x14ac:dyDescent="0.2">
      <c r="A318" s="8" t="s">
        <v>601</v>
      </c>
      <c r="B318" s="8" t="s">
        <v>4389</v>
      </c>
      <c r="C318" s="15" t="s">
        <v>602</v>
      </c>
      <c r="D318" s="66">
        <v>44</v>
      </c>
      <c r="E318" s="83"/>
      <c r="F318" s="28" t="s">
        <v>3990</v>
      </c>
      <c r="G318" s="28" t="s">
        <v>3991</v>
      </c>
      <c r="H318" s="58" t="s">
        <v>3968</v>
      </c>
    </row>
    <row r="319" spans="1:8" x14ac:dyDescent="0.2">
      <c r="A319" s="8" t="s">
        <v>1503</v>
      </c>
      <c r="B319" s="8" t="s">
        <v>4465</v>
      </c>
      <c r="C319" s="15" t="s">
        <v>1504</v>
      </c>
      <c r="D319" s="66" t="s">
        <v>4317</v>
      </c>
      <c r="E319" s="83"/>
      <c r="F319" s="28" t="s">
        <v>4152</v>
      </c>
      <c r="G319" s="28" t="s">
        <v>4153</v>
      </c>
      <c r="H319" s="58" t="s">
        <v>4154</v>
      </c>
    </row>
    <row r="320" spans="1:8" ht="38.25" x14ac:dyDescent="0.2">
      <c r="A320" s="8" t="s">
        <v>526</v>
      </c>
      <c r="B320" s="8" t="s">
        <v>4382</v>
      </c>
      <c r="C320" s="15" t="s">
        <v>527</v>
      </c>
      <c r="D320" s="66" t="s">
        <v>4250</v>
      </c>
      <c r="E320" s="83"/>
      <c r="F320" s="28" t="s">
        <v>3716</v>
      </c>
      <c r="G320" s="28" t="s">
        <v>3992</v>
      </c>
      <c r="H320" s="58" t="s">
        <v>3968</v>
      </c>
    </row>
    <row r="321" spans="1:8" x14ac:dyDescent="0.2">
      <c r="A321" s="8" t="s">
        <v>484</v>
      </c>
      <c r="B321" s="8" t="s">
        <v>4380</v>
      </c>
      <c r="C321" s="15" t="s">
        <v>485</v>
      </c>
      <c r="D321" s="66" t="s">
        <v>4242</v>
      </c>
      <c r="E321" s="83"/>
      <c r="F321" s="28" t="s">
        <v>4174</v>
      </c>
      <c r="G321" s="28" t="s">
        <v>4175</v>
      </c>
      <c r="H321" s="58" t="s">
        <v>4167</v>
      </c>
    </row>
    <row r="322" spans="1:8" ht="38.25" x14ac:dyDescent="0.2">
      <c r="A322" s="8" t="s">
        <v>1706</v>
      </c>
      <c r="B322" s="8" t="s">
        <v>4481</v>
      </c>
      <c r="C322" s="15" t="s">
        <v>1707</v>
      </c>
      <c r="D322" s="66" t="s">
        <v>4178</v>
      </c>
      <c r="E322" s="83"/>
      <c r="F322" s="28" t="s">
        <v>4155</v>
      </c>
      <c r="G322" s="28" t="s">
        <v>4156</v>
      </c>
      <c r="H322" s="58" t="s">
        <v>4154</v>
      </c>
    </row>
    <row r="323" spans="1:8" ht="25.5" x14ac:dyDescent="0.2">
      <c r="A323" s="8" t="s">
        <v>1238</v>
      </c>
      <c r="B323" s="8" t="s">
        <v>4444</v>
      </c>
      <c r="C323" s="15" t="s">
        <v>1239</v>
      </c>
      <c r="D323" s="66" t="s">
        <v>4297</v>
      </c>
      <c r="E323" s="83"/>
      <c r="F323" s="28" t="s">
        <v>4132</v>
      </c>
      <c r="G323" s="28" t="s">
        <v>4133</v>
      </c>
      <c r="H323" s="58" t="s">
        <v>4127</v>
      </c>
    </row>
    <row r="324" spans="1:8" ht="25.5" x14ac:dyDescent="0.2">
      <c r="A324" s="8" t="s">
        <v>2233</v>
      </c>
      <c r="B324" s="8" t="s">
        <v>4524</v>
      </c>
      <c r="C324" s="15" t="s">
        <v>2234</v>
      </c>
      <c r="D324" s="66">
        <v>221</v>
      </c>
      <c r="E324" s="83"/>
      <c r="F324" s="28" t="s">
        <v>3993</v>
      </c>
      <c r="G324" s="28" t="s">
        <v>3995</v>
      </c>
      <c r="H324" s="58">
        <v>88</v>
      </c>
    </row>
    <row r="325" spans="1:8" ht="25.5" x14ac:dyDescent="0.2">
      <c r="A325" s="8" t="s">
        <v>2136</v>
      </c>
      <c r="B325" s="8" t="s">
        <v>4518</v>
      </c>
      <c r="C325" s="15" t="s">
        <v>2137</v>
      </c>
      <c r="D325" s="66" t="s">
        <v>4352</v>
      </c>
      <c r="E325" s="83"/>
      <c r="F325" s="28" t="s">
        <v>4176</v>
      </c>
      <c r="G325" s="28" t="s">
        <v>4177</v>
      </c>
      <c r="H325" s="58" t="s">
        <v>4178</v>
      </c>
    </row>
    <row r="326" spans="1:8" ht="25.5" x14ac:dyDescent="0.2">
      <c r="A326" s="8" t="s">
        <v>2272</v>
      </c>
      <c r="B326" s="8" t="s">
        <v>4527</v>
      </c>
      <c r="C326" s="15" t="s">
        <v>2273</v>
      </c>
      <c r="D326" s="66" t="s">
        <v>4360</v>
      </c>
      <c r="E326" s="83"/>
      <c r="F326" s="28" t="s">
        <v>3996</v>
      </c>
      <c r="G326" s="28" t="s">
        <v>3997</v>
      </c>
      <c r="H326" s="58" t="s">
        <v>3941</v>
      </c>
    </row>
    <row r="327" spans="1:8" ht="25.5" x14ac:dyDescent="0.2">
      <c r="A327" s="8" t="s">
        <v>743</v>
      </c>
      <c r="B327" s="8" t="s">
        <v>4399</v>
      </c>
      <c r="C327" s="15" t="s">
        <v>744</v>
      </c>
      <c r="D327" s="66" t="s">
        <v>4256</v>
      </c>
      <c r="E327" s="83"/>
      <c r="F327" s="28" t="s">
        <v>3998</v>
      </c>
      <c r="G327" s="28" t="s">
        <v>3999</v>
      </c>
      <c r="H327" s="58">
        <v>88</v>
      </c>
    </row>
    <row r="328" spans="1:8" ht="38.25" x14ac:dyDescent="0.2">
      <c r="A328" s="8" t="s">
        <v>1523</v>
      </c>
      <c r="B328" s="8" t="s">
        <v>4467</v>
      </c>
      <c r="C328" s="15" t="s">
        <v>1524</v>
      </c>
      <c r="D328" s="66" t="s">
        <v>4311</v>
      </c>
      <c r="E328" s="83"/>
      <c r="F328" s="28" t="s">
        <v>4000</v>
      </c>
      <c r="G328" s="28" t="s">
        <v>4001</v>
      </c>
      <c r="H328" s="58" t="s">
        <v>3708</v>
      </c>
    </row>
    <row r="329" spans="1:8" x14ac:dyDescent="0.2">
      <c r="A329" s="8" t="s">
        <v>1525</v>
      </c>
      <c r="B329" s="8" t="s">
        <v>4467</v>
      </c>
      <c r="C329" s="15" t="s">
        <v>1526</v>
      </c>
      <c r="D329" s="66" t="s">
        <v>4311</v>
      </c>
      <c r="E329" s="83"/>
      <c r="F329" s="28" t="s">
        <v>3994</v>
      </c>
      <c r="G329" s="28" t="s">
        <v>4002</v>
      </c>
      <c r="H329" s="58">
        <v>88</v>
      </c>
    </row>
    <row r="330" spans="1:8" ht="25.5" x14ac:dyDescent="0.2">
      <c r="A330" s="8" t="s">
        <v>1067</v>
      </c>
      <c r="B330" s="8" t="s">
        <v>4425</v>
      </c>
      <c r="C330" s="15" t="s">
        <v>1068</v>
      </c>
      <c r="D330" s="66" t="s">
        <v>4277</v>
      </c>
      <c r="E330" s="83"/>
      <c r="F330" s="28" t="s">
        <v>4217</v>
      </c>
      <c r="G330" s="28" t="s">
        <v>4003</v>
      </c>
      <c r="H330" s="58">
        <v>89</v>
      </c>
    </row>
    <row r="331" spans="1:8" ht="38.25" x14ac:dyDescent="0.2">
      <c r="A331" s="8" t="s">
        <v>1858</v>
      </c>
      <c r="B331" s="8" t="s">
        <v>4493</v>
      </c>
      <c r="C331" s="15" t="s">
        <v>1859</v>
      </c>
      <c r="D331" s="66" t="s">
        <v>4338</v>
      </c>
      <c r="E331" s="83"/>
      <c r="F331" s="28" t="s">
        <v>4217</v>
      </c>
      <c r="G331" s="28" t="s">
        <v>4003</v>
      </c>
      <c r="H331" s="58">
        <v>89</v>
      </c>
    </row>
    <row r="332" spans="1:8" ht="25.5" x14ac:dyDescent="0.2">
      <c r="A332" s="8" t="s">
        <v>854</v>
      </c>
      <c r="B332" s="8" t="s">
        <v>4408</v>
      </c>
      <c r="C332" s="15" t="s">
        <v>855</v>
      </c>
      <c r="D332" s="66" t="s">
        <v>4271</v>
      </c>
      <c r="E332" s="83"/>
      <c r="F332" s="28" t="s">
        <v>4211</v>
      </c>
      <c r="G332" s="28" t="s">
        <v>4003</v>
      </c>
      <c r="H332" s="58">
        <v>89</v>
      </c>
    </row>
    <row r="333" spans="1:8" ht="25.5" x14ac:dyDescent="0.2">
      <c r="A333" s="8" t="s">
        <v>2252</v>
      </c>
      <c r="B333" s="8" t="s">
        <v>4525</v>
      </c>
      <c r="C333" s="15" t="s">
        <v>2253</v>
      </c>
      <c r="D333" s="66" t="s">
        <v>4313</v>
      </c>
      <c r="E333" s="83"/>
      <c r="F333" s="28" t="s">
        <v>4212</v>
      </c>
      <c r="G333" s="28" t="s">
        <v>4003</v>
      </c>
      <c r="H333" s="58">
        <v>89</v>
      </c>
    </row>
    <row r="334" spans="1:8" ht="38.25" x14ac:dyDescent="0.2">
      <c r="A334" s="8" t="s">
        <v>2254</v>
      </c>
      <c r="B334" s="8" t="s">
        <v>4525</v>
      </c>
      <c r="C334" s="15" t="s">
        <v>2255</v>
      </c>
      <c r="D334" s="66" t="s">
        <v>4313</v>
      </c>
      <c r="E334" s="83"/>
      <c r="F334" s="28" t="s">
        <v>4213</v>
      </c>
      <c r="G334" s="28" t="s">
        <v>4003</v>
      </c>
      <c r="H334" s="58">
        <v>89</v>
      </c>
    </row>
    <row r="335" spans="1:8" ht="25.5" x14ac:dyDescent="0.2">
      <c r="A335" s="8" t="s">
        <v>1146</v>
      </c>
      <c r="B335" s="8" t="s">
        <v>4433</v>
      </c>
      <c r="C335" s="15" t="s">
        <v>1147</v>
      </c>
      <c r="D335" s="66">
        <v>107</v>
      </c>
      <c r="E335" s="83"/>
      <c r="F335" s="28" t="s">
        <v>4214</v>
      </c>
      <c r="G335" s="28" t="s">
        <v>4003</v>
      </c>
      <c r="H335" s="58">
        <v>89</v>
      </c>
    </row>
    <row r="336" spans="1:8" ht="25.5" x14ac:dyDescent="0.2">
      <c r="A336" s="8" t="s">
        <v>1279</v>
      </c>
      <c r="B336" s="8" t="s">
        <v>4448</v>
      </c>
      <c r="C336" s="15" t="s">
        <v>1280</v>
      </c>
      <c r="D336" s="66" t="s">
        <v>4301</v>
      </c>
      <c r="E336" s="83"/>
      <c r="F336" s="28" t="s">
        <v>4215</v>
      </c>
      <c r="G336" s="28" t="s">
        <v>4003</v>
      </c>
      <c r="H336" s="58">
        <v>89</v>
      </c>
    </row>
    <row r="337" spans="1:8" ht="38.25" x14ac:dyDescent="0.2">
      <c r="A337" s="8" t="s">
        <v>1629</v>
      </c>
      <c r="B337" s="8" t="s">
        <v>4474</v>
      </c>
      <c r="C337" s="15" t="s">
        <v>1630</v>
      </c>
      <c r="D337" s="66" t="s">
        <v>4317</v>
      </c>
      <c r="E337" s="83"/>
      <c r="F337" s="28" t="s">
        <v>4216</v>
      </c>
      <c r="G337" s="28" t="s">
        <v>4003</v>
      </c>
      <c r="H337" s="58">
        <v>89</v>
      </c>
    </row>
    <row r="338" spans="1:8" ht="51" x14ac:dyDescent="0.2">
      <c r="A338" s="8" t="s">
        <v>2128</v>
      </c>
      <c r="B338" s="8" t="s">
        <v>4517</v>
      </c>
      <c r="C338" s="15" t="s">
        <v>2129</v>
      </c>
      <c r="D338" s="66" t="s">
        <v>4351</v>
      </c>
      <c r="E338" s="83"/>
      <c r="F338" s="28" t="s">
        <v>4005</v>
      </c>
      <c r="G338" s="28" t="s">
        <v>4004</v>
      </c>
      <c r="H338" s="58">
        <v>89</v>
      </c>
    </row>
    <row r="339" spans="1:8" ht="25.5" x14ac:dyDescent="0.2">
      <c r="A339" s="8" t="s">
        <v>573</v>
      </c>
      <c r="B339" s="8" t="s">
        <v>4387</v>
      </c>
      <c r="C339" s="15" t="s">
        <v>574</v>
      </c>
      <c r="D339" s="66" t="s">
        <v>4254</v>
      </c>
      <c r="E339" s="83"/>
      <c r="F339" s="28" t="s">
        <v>4218</v>
      </c>
      <c r="G339" s="28" t="s">
        <v>4004</v>
      </c>
      <c r="H339" s="58">
        <v>89</v>
      </c>
    </row>
    <row r="340" spans="1:8" ht="25.5" x14ac:dyDescent="0.2">
      <c r="A340" s="8" t="s">
        <v>2378</v>
      </c>
      <c r="B340" s="8" t="s">
        <v>4535</v>
      </c>
      <c r="C340" s="15" t="s">
        <v>2379</v>
      </c>
      <c r="D340" s="66" t="s">
        <v>4368</v>
      </c>
      <c r="E340" s="83"/>
      <c r="F340" s="28" t="s">
        <v>4006</v>
      </c>
      <c r="G340" s="28" t="s">
        <v>4007</v>
      </c>
      <c r="H340" s="58" t="s">
        <v>3919</v>
      </c>
    </row>
    <row r="341" spans="1:8" ht="25.5" x14ac:dyDescent="0.2">
      <c r="A341" s="8" t="s">
        <v>478</v>
      </c>
      <c r="B341" s="8" t="s">
        <v>4379</v>
      </c>
      <c r="C341" s="15" t="s">
        <v>479</v>
      </c>
      <c r="D341" s="66" t="s">
        <v>4239</v>
      </c>
      <c r="E341" s="83"/>
      <c r="F341" s="28" t="s">
        <v>4008</v>
      </c>
      <c r="G341" s="28" t="s">
        <v>4009</v>
      </c>
      <c r="H341" s="58" t="s">
        <v>3941</v>
      </c>
    </row>
    <row r="342" spans="1:8" ht="38.25" x14ac:dyDescent="0.2">
      <c r="A342" s="8" t="s">
        <v>1770</v>
      </c>
      <c r="B342" s="8" t="s">
        <v>4486</v>
      </c>
      <c r="C342" s="15" t="s">
        <v>1771</v>
      </c>
      <c r="D342" s="66" t="s">
        <v>4252</v>
      </c>
      <c r="E342" s="83"/>
      <c r="F342" s="28" t="s">
        <v>4179</v>
      </c>
      <c r="G342" s="28" t="s">
        <v>4180</v>
      </c>
      <c r="H342" s="58" t="s">
        <v>4178</v>
      </c>
    </row>
    <row r="343" spans="1:8" ht="25.5" x14ac:dyDescent="0.2">
      <c r="A343" s="8" t="s">
        <v>1045</v>
      </c>
      <c r="B343" s="8" t="s">
        <v>4423</v>
      </c>
      <c r="C343" s="15" t="s">
        <v>1046</v>
      </c>
      <c r="D343" s="66" t="s">
        <v>4277</v>
      </c>
      <c r="E343" s="83"/>
      <c r="F343" s="28" t="s">
        <v>4181</v>
      </c>
      <c r="G343" s="28" t="s">
        <v>4182</v>
      </c>
      <c r="H343" s="58" t="s">
        <v>4178</v>
      </c>
    </row>
    <row r="344" spans="1:8" x14ac:dyDescent="0.2">
      <c r="A344" s="8" t="s">
        <v>1030</v>
      </c>
      <c r="B344" s="8" t="s">
        <v>4421</v>
      </c>
      <c r="C344" s="15" t="s">
        <v>1031</v>
      </c>
      <c r="D344" s="66" t="s">
        <v>4280</v>
      </c>
      <c r="E344" s="83"/>
      <c r="F344" s="28" t="s">
        <v>4010</v>
      </c>
      <c r="G344" s="28" t="s">
        <v>4011</v>
      </c>
      <c r="H344" s="58" t="s">
        <v>3913</v>
      </c>
    </row>
    <row r="345" spans="1:8" ht="25.5" x14ac:dyDescent="0.2">
      <c r="A345" s="8" t="s">
        <v>1111</v>
      </c>
      <c r="B345" s="8" t="s">
        <v>4429</v>
      </c>
      <c r="C345" s="15" t="s">
        <v>1110</v>
      </c>
      <c r="D345" s="66" t="s">
        <v>4283</v>
      </c>
      <c r="E345" s="83"/>
      <c r="F345" s="28" t="s">
        <v>4012</v>
      </c>
      <c r="G345" s="28" t="s">
        <v>4013</v>
      </c>
      <c r="H345" s="58" t="s">
        <v>3911</v>
      </c>
    </row>
    <row r="346" spans="1:8" ht="25.5" x14ac:dyDescent="0.2">
      <c r="A346" s="8" t="s">
        <v>655</v>
      </c>
      <c r="B346" s="8" t="s">
        <v>4394</v>
      </c>
      <c r="C346" s="15" t="s">
        <v>656</v>
      </c>
      <c r="D346" s="66">
        <v>46</v>
      </c>
      <c r="E346" s="83"/>
      <c r="F346" s="28" t="s">
        <v>4014</v>
      </c>
      <c r="G346" s="28" t="s">
        <v>4015</v>
      </c>
      <c r="H346" s="58" t="s">
        <v>3708</v>
      </c>
    </row>
    <row r="347" spans="1:8" ht="25.5" x14ac:dyDescent="0.2">
      <c r="A347" s="8" t="s">
        <v>1511</v>
      </c>
      <c r="B347" s="8" t="s">
        <v>4466</v>
      </c>
      <c r="C347" s="15" t="s">
        <v>1512</v>
      </c>
      <c r="D347" s="66" t="s">
        <v>4318</v>
      </c>
      <c r="E347" s="83"/>
      <c r="F347" s="28" t="s">
        <v>4016</v>
      </c>
      <c r="G347" s="28" t="s">
        <v>4017</v>
      </c>
      <c r="H347" s="58">
        <v>89</v>
      </c>
    </row>
    <row r="348" spans="1:8" ht="25.5" x14ac:dyDescent="0.2">
      <c r="A348" s="8" t="s">
        <v>1198</v>
      </c>
      <c r="B348" s="8" t="s">
        <v>4439</v>
      </c>
      <c r="C348" s="15" t="s">
        <v>1199</v>
      </c>
      <c r="D348" s="66">
        <v>107</v>
      </c>
      <c r="E348" s="83"/>
      <c r="F348" s="28" t="s">
        <v>4134</v>
      </c>
      <c r="G348" s="28" t="s">
        <v>4135</v>
      </c>
      <c r="H348" s="58" t="s">
        <v>4127</v>
      </c>
    </row>
    <row r="349" spans="1:8" x14ac:dyDescent="0.2">
      <c r="A349" s="8" t="s">
        <v>1200</v>
      </c>
      <c r="B349" s="8" t="s">
        <v>4439</v>
      </c>
      <c r="C349" s="15" t="s">
        <v>1201</v>
      </c>
      <c r="D349" s="66">
        <v>107</v>
      </c>
      <c r="E349" s="83"/>
      <c r="F349" s="28" t="s">
        <v>4018</v>
      </c>
      <c r="G349" s="28" t="s">
        <v>4019</v>
      </c>
      <c r="H349" s="58" t="s">
        <v>4020</v>
      </c>
    </row>
    <row r="350" spans="1:8" x14ac:dyDescent="0.2">
      <c r="A350" s="8" t="s">
        <v>2365</v>
      </c>
      <c r="B350" s="8" t="s">
        <v>4533</v>
      </c>
      <c r="C350" s="15" t="s">
        <v>2366</v>
      </c>
      <c r="D350" s="66">
        <v>223</v>
      </c>
      <c r="E350" s="83"/>
      <c r="F350" s="28" t="s">
        <v>4021</v>
      </c>
      <c r="G350" s="28" t="s">
        <v>4022</v>
      </c>
      <c r="H350" s="58" t="s">
        <v>3899</v>
      </c>
    </row>
    <row r="351" spans="1:8" ht="25.5" x14ac:dyDescent="0.2">
      <c r="A351" s="8" t="s">
        <v>1188</v>
      </c>
      <c r="B351" s="8" t="s">
        <v>4438</v>
      </c>
      <c r="C351" s="15" t="s">
        <v>1189</v>
      </c>
      <c r="D351" s="66" t="s">
        <v>4292</v>
      </c>
      <c r="E351" s="83"/>
      <c r="F351" s="28" t="s">
        <v>47</v>
      </c>
      <c r="G351" s="28" t="s">
        <v>4023</v>
      </c>
      <c r="H351" s="58">
        <v>89</v>
      </c>
    </row>
    <row r="352" spans="1:8" ht="25.5" x14ac:dyDescent="0.2">
      <c r="A352" s="8" t="s">
        <v>1206</v>
      </c>
      <c r="B352" s="8" t="s">
        <v>4440</v>
      </c>
      <c r="C352" s="15" t="s">
        <v>1207</v>
      </c>
      <c r="D352" s="66" t="s">
        <v>4293</v>
      </c>
      <c r="E352" s="83"/>
      <c r="F352" s="28" t="s">
        <v>4024</v>
      </c>
      <c r="G352" s="28" t="s">
        <v>4025</v>
      </c>
      <c r="H352" s="58" t="s">
        <v>3911</v>
      </c>
    </row>
    <row r="353" spans="1:8" ht="51" x14ac:dyDescent="0.2">
      <c r="A353" s="8" t="s">
        <v>432</v>
      </c>
      <c r="B353" s="8" t="s">
        <v>4376</v>
      </c>
      <c r="C353" s="15" t="s">
        <v>433</v>
      </c>
      <c r="D353" s="66" t="s">
        <v>4242</v>
      </c>
      <c r="E353" s="83"/>
      <c r="F353" s="28" t="s">
        <v>4136</v>
      </c>
      <c r="G353" s="28" t="s">
        <v>4137</v>
      </c>
      <c r="H353" s="58" t="s">
        <v>4127</v>
      </c>
    </row>
    <row r="354" spans="1:8" ht="25.5" x14ac:dyDescent="0.2">
      <c r="A354" s="8" t="s">
        <v>1118</v>
      </c>
      <c r="B354" s="8" t="s">
        <v>4430</v>
      </c>
      <c r="C354" s="15" t="s">
        <v>1119</v>
      </c>
      <c r="D354" s="66" t="s">
        <v>4285</v>
      </c>
      <c r="E354" s="83"/>
      <c r="F354" s="28" t="s">
        <v>4026</v>
      </c>
      <c r="G354" s="28" t="s">
        <v>4027</v>
      </c>
      <c r="H354" s="58" t="s">
        <v>3911</v>
      </c>
    </row>
    <row r="355" spans="1:8" x14ac:dyDescent="0.2">
      <c r="A355" s="8" t="s">
        <v>396</v>
      </c>
      <c r="B355" s="8" t="s">
        <v>4375</v>
      </c>
      <c r="C355" s="15" t="s">
        <v>397</v>
      </c>
      <c r="D355" s="66" t="s">
        <v>242</v>
      </c>
      <c r="E355" s="83"/>
      <c r="F355" s="28" t="s">
        <v>4138</v>
      </c>
      <c r="G355" s="28" t="s">
        <v>4139</v>
      </c>
      <c r="H355" s="58" t="s">
        <v>4127</v>
      </c>
    </row>
    <row r="356" spans="1:8" x14ac:dyDescent="0.2">
      <c r="A356" s="8" t="s">
        <v>434</v>
      </c>
      <c r="B356" s="8" t="s">
        <v>4376</v>
      </c>
      <c r="C356" s="15" t="s">
        <v>435</v>
      </c>
      <c r="D356" s="66">
        <v>101</v>
      </c>
      <c r="E356" s="83"/>
      <c r="F356" s="28" t="s">
        <v>4028</v>
      </c>
      <c r="G356" s="28" t="s">
        <v>4029</v>
      </c>
      <c r="H356" s="58" t="s">
        <v>4020</v>
      </c>
    </row>
    <row r="357" spans="1:8" x14ac:dyDescent="0.2">
      <c r="A357" s="8" t="s">
        <v>1973</v>
      </c>
      <c r="B357" s="8" t="s">
        <v>4504</v>
      </c>
      <c r="C357" s="15" t="s">
        <v>1974</v>
      </c>
      <c r="D357" s="66">
        <v>218</v>
      </c>
      <c r="E357" s="83"/>
      <c r="F357" s="28" t="s">
        <v>4183</v>
      </c>
      <c r="G357" s="28" t="s">
        <v>4184</v>
      </c>
      <c r="H357" s="58" t="s">
        <v>4178</v>
      </c>
    </row>
    <row r="358" spans="1:8" ht="25.5" x14ac:dyDescent="0.2">
      <c r="A358" s="8" t="s">
        <v>436</v>
      </c>
      <c r="B358" s="8" t="s">
        <v>4376</v>
      </c>
      <c r="C358" s="15" t="s">
        <v>437</v>
      </c>
      <c r="D358" s="66" t="s">
        <v>4244</v>
      </c>
      <c r="E358" s="83"/>
      <c r="F358" s="28" t="s">
        <v>4030</v>
      </c>
      <c r="G358" s="28" t="s">
        <v>4031</v>
      </c>
      <c r="H358" s="58">
        <v>89</v>
      </c>
    </row>
    <row r="359" spans="1:8" ht="25.5" x14ac:dyDescent="0.2">
      <c r="A359" s="8" t="s">
        <v>339</v>
      </c>
      <c r="B359" s="8" t="s">
        <v>4373</v>
      </c>
      <c r="C359" s="15" t="s">
        <v>340</v>
      </c>
      <c r="D359" s="66">
        <v>40</v>
      </c>
      <c r="E359" s="83"/>
      <c r="F359" s="28" t="s">
        <v>4032</v>
      </c>
      <c r="G359" s="28" t="s">
        <v>4033</v>
      </c>
      <c r="H359" s="58">
        <v>89</v>
      </c>
    </row>
    <row r="360" spans="1:8" x14ac:dyDescent="0.2">
      <c r="A360" s="8" t="s">
        <v>1313</v>
      </c>
      <c r="B360" s="8" t="s">
        <v>4451</v>
      </c>
      <c r="C360" s="15" t="s">
        <v>1314</v>
      </c>
      <c r="D360" s="66" t="s">
        <v>4304</v>
      </c>
      <c r="E360" s="83"/>
      <c r="F360" s="28" t="s">
        <v>4219</v>
      </c>
      <c r="G360" s="28" t="s">
        <v>4033</v>
      </c>
      <c r="H360" s="58">
        <v>89</v>
      </c>
    </row>
    <row r="361" spans="1:8" ht="25.5" x14ac:dyDescent="0.2">
      <c r="A361" s="8" t="s">
        <v>1776</v>
      </c>
      <c r="B361" s="8" t="s">
        <v>4487</v>
      </c>
      <c r="C361" s="15" t="s">
        <v>1777</v>
      </c>
      <c r="D361" s="66" t="s">
        <v>4332</v>
      </c>
      <c r="E361" s="83"/>
      <c r="F361" s="28" t="s">
        <v>4220</v>
      </c>
      <c r="G361" s="28" t="s">
        <v>4034</v>
      </c>
      <c r="H361" s="58">
        <v>89</v>
      </c>
    </row>
    <row r="362" spans="1:8" x14ac:dyDescent="0.2">
      <c r="A362" s="8" t="s">
        <v>326</v>
      </c>
      <c r="B362" s="8" t="s">
        <v>4372</v>
      </c>
      <c r="C362" s="15" t="s">
        <v>327</v>
      </c>
      <c r="D362" s="66">
        <v>40</v>
      </c>
      <c r="E362" s="83"/>
      <c r="F362" s="28" t="s">
        <v>3560</v>
      </c>
      <c r="G362" s="28" t="s">
        <v>4034</v>
      </c>
      <c r="H362" s="58">
        <v>89</v>
      </c>
    </row>
    <row r="363" spans="1:8" x14ac:dyDescent="0.2">
      <c r="A363" s="8" t="s">
        <v>1208</v>
      </c>
      <c r="B363" s="8" t="s">
        <v>4440</v>
      </c>
      <c r="C363" s="15" t="s">
        <v>1209</v>
      </c>
      <c r="D363" s="66" t="s">
        <v>4293</v>
      </c>
      <c r="E363" s="83"/>
      <c r="F363" s="28" t="s">
        <v>4221</v>
      </c>
      <c r="G363" s="28" t="s">
        <v>4034</v>
      </c>
      <c r="H363" s="58">
        <v>89</v>
      </c>
    </row>
    <row r="364" spans="1:8" ht="25.5" x14ac:dyDescent="0.2">
      <c r="A364" s="8" t="s">
        <v>290</v>
      </c>
      <c r="B364" s="8" t="s">
        <v>4371</v>
      </c>
      <c r="C364" s="15" t="s">
        <v>291</v>
      </c>
      <c r="D364" s="66" t="s">
        <v>4230</v>
      </c>
      <c r="E364" s="83"/>
      <c r="F364" s="28" t="s">
        <v>4222</v>
      </c>
      <c r="G364" s="28" t="s">
        <v>4034</v>
      </c>
      <c r="H364" s="58">
        <v>89</v>
      </c>
    </row>
    <row r="365" spans="1:8" x14ac:dyDescent="0.2">
      <c r="A365" s="8" t="s">
        <v>486</v>
      </c>
      <c r="B365" s="8" t="s">
        <v>4380</v>
      </c>
      <c r="C365" s="15" t="s">
        <v>487</v>
      </c>
      <c r="D365" s="66">
        <v>101</v>
      </c>
      <c r="E365" s="83"/>
      <c r="F365" s="28" t="s">
        <v>4223</v>
      </c>
      <c r="G365" s="28" t="s">
        <v>4034</v>
      </c>
      <c r="H365" s="58">
        <v>89</v>
      </c>
    </row>
    <row r="366" spans="1:8" ht="25.5" x14ac:dyDescent="0.2">
      <c r="A366" s="8" t="s">
        <v>272</v>
      </c>
      <c r="B366" s="8" t="s">
        <v>4371</v>
      </c>
      <c r="C366" s="15" t="s">
        <v>273</v>
      </c>
      <c r="D366" s="66">
        <v>40</v>
      </c>
      <c r="E366" s="83"/>
      <c r="F366" s="28" t="s">
        <v>4224</v>
      </c>
      <c r="G366" s="28" t="s">
        <v>4034</v>
      </c>
      <c r="H366" s="58">
        <v>89</v>
      </c>
    </row>
    <row r="367" spans="1:8" x14ac:dyDescent="0.2">
      <c r="A367" s="8" t="s">
        <v>498</v>
      </c>
      <c r="B367" s="8" t="s">
        <v>4380</v>
      </c>
      <c r="C367" s="15" t="s">
        <v>499</v>
      </c>
      <c r="D367" s="66">
        <v>101</v>
      </c>
      <c r="E367" s="83"/>
      <c r="F367" s="28" t="s">
        <v>4035</v>
      </c>
      <c r="G367" s="28" t="s">
        <v>4036</v>
      </c>
      <c r="H367" s="58">
        <v>89</v>
      </c>
    </row>
    <row r="368" spans="1:8" ht="51" x14ac:dyDescent="0.2">
      <c r="A368" s="8" t="s">
        <v>1755</v>
      </c>
      <c r="B368" s="8" t="s">
        <v>4485</v>
      </c>
      <c r="C368" s="15" t="s">
        <v>1756</v>
      </c>
      <c r="D368" s="66">
        <v>214</v>
      </c>
      <c r="E368" s="83"/>
      <c r="F368" s="28" t="s">
        <v>2369</v>
      </c>
      <c r="G368" s="28" t="s">
        <v>4037</v>
      </c>
      <c r="H368" s="58" t="s">
        <v>3989</v>
      </c>
    </row>
    <row r="369" spans="1:8" x14ac:dyDescent="0.2">
      <c r="A369" s="8" t="s">
        <v>430</v>
      </c>
      <c r="B369" s="8" t="s">
        <v>4376</v>
      </c>
      <c r="C369" s="15" t="s">
        <v>431</v>
      </c>
      <c r="D369" s="66">
        <v>101</v>
      </c>
      <c r="E369" s="83"/>
      <c r="F369" s="28" t="s">
        <v>4185</v>
      </c>
      <c r="G369" s="28" t="s">
        <v>4186</v>
      </c>
      <c r="H369" s="58" t="s">
        <v>4178</v>
      </c>
    </row>
    <row r="370" spans="1:8" ht="25.5" x14ac:dyDescent="0.2">
      <c r="A370" s="8" t="s">
        <v>500</v>
      </c>
      <c r="B370" s="8" t="s">
        <v>4380</v>
      </c>
      <c r="C370" s="15" t="s">
        <v>501</v>
      </c>
      <c r="D370" s="66" t="s">
        <v>4248</v>
      </c>
      <c r="E370" s="83"/>
      <c r="F370" s="28" t="s">
        <v>4227</v>
      </c>
      <c r="G370" s="28" t="s">
        <v>4038</v>
      </c>
      <c r="H370" s="58" t="s">
        <v>3919</v>
      </c>
    </row>
    <row r="371" spans="1:8" x14ac:dyDescent="0.2">
      <c r="A371" s="8" t="s">
        <v>1180</v>
      </c>
      <c r="B371" s="8" t="s">
        <v>4437</v>
      </c>
      <c r="C371" s="15" t="s">
        <v>1181</v>
      </c>
      <c r="D371" s="66" t="s">
        <v>4291</v>
      </c>
      <c r="E371" s="83"/>
      <c r="F371" s="28" t="s">
        <v>4227</v>
      </c>
      <c r="G371" s="28" t="s">
        <v>4038</v>
      </c>
      <c r="H371" s="58" t="s">
        <v>3919</v>
      </c>
    </row>
    <row r="372" spans="1:8" ht="25.5" x14ac:dyDescent="0.2">
      <c r="A372" s="8" t="s">
        <v>2019</v>
      </c>
      <c r="B372" s="8" t="s">
        <v>4507</v>
      </c>
      <c r="C372" s="15" t="s">
        <v>2020</v>
      </c>
      <c r="D372" s="66" t="s">
        <v>4337</v>
      </c>
      <c r="E372" s="83"/>
      <c r="F372" s="28" t="s">
        <v>46</v>
      </c>
      <c r="G372" s="28" t="s">
        <v>4038</v>
      </c>
      <c r="H372" s="58" t="s">
        <v>3919</v>
      </c>
    </row>
    <row r="373" spans="1:8" x14ac:dyDescent="0.2">
      <c r="A373" s="8" t="s">
        <v>1293</v>
      </c>
      <c r="B373" s="8" t="s">
        <v>4449</v>
      </c>
      <c r="C373" s="15" t="s">
        <v>1294</v>
      </c>
      <c r="D373" s="66" t="s">
        <v>4302</v>
      </c>
      <c r="E373" s="83"/>
      <c r="F373" s="28" t="s">
        <v>4225</v>
      </c>
      <c r="G373" s="28" t="s">
        <v>4038</v>
      </c>
      <c r="H373" s="58" t="s">
        <v>3919</v>
      </c>
    </row>
    <row r="374" spans="1:8" ht="25.5" x14ac:dyDescent="0.2">
      <c r="A374" s="8" t="s">
        <v>438</v>
      </c>
      <c r="B374" s="8" t="s">
        <v>4376</v>
      </c>
      <c r="C374" s="15" t="s">
        <v>439</v>
      </c>
      <c r="D374" s="66" t="s">
        <v>4243</v>
      </c>
      <c r="E374" s="83"/>
      <c r="F374" s="28" t="s">
        <v>4226</v>
      </c>
      <c r="G374" s="28" t="s">
        <v>4038</v>
      </c>
      <c r="H374" s="58" t="s">
        <v>3919</v>
      </c>
    </row>
    <row r="375" spans="1:8" ht="25.5" x14ac:dyDescent="0.2">
      <c r="A375" s="8" t="s">
        <v>1768</v>
      </c>
      <c r="B375" s="8" t="s">
        <v>4486</v>
      </c>
      <c r="C375" s="15" t="s">
        <v>1769</v>
      </c>
      <c r="D375" s="66">
        <v>214</v>
      </c>
      <c r="E375" s="83"/>
      <c r="F375" s="28" t="s">
        <v>4140</v>
      </c>
      <c r="G375" s="28" t="s">
        <v>4141</v>
      </c>
      <c r="H375" s="58" t="s">
        <v>4127</v>
      </c>
    </row>
    <row r="376" spans="1:8" ht="25.5" x14ac:dyDescent="0.2">
      <c r="A376" s="8" t="s">
        <v>1764</v>
      </c>
      <c r="B376" s="8" t="s">
        <v>4486</v>
      </c>
      <c r="C376" s="15" t="s">
        <v>1765</v>
      </c>
      <c r="D376" s="66" t="s">
        <v>4326</v>
      </c>
      <c r="E376" s="83"/>
      <c r="F376" s="28" t="s">
        <v>4157</v>
      </c>
      <c r="G376" s="28" t="s">
        <v>4158</v>
      </c>
      <c r="H376" s="58" t="s">
        <v>4154</v>
      </c>
    </row>
    <row r="377" spans="1:8" ht="38.25" x14ac:dyDescent="0.2">
      <c r="A377" s="84" t="s">
        <v>4663</v>
      </c>
      <c r="B377" s="8" t="s">
        <v>4485</v>
      </c>
      <c r="C377" s="15" t="s">
        <v>1757</v>
      </c>
      <c r="D377" s="66">
        <v>214</v>
      </c>
      <c r="E377" s="83"/>
      <c r="F377" s="28" t="s">
        <v>4039</v>
      </c>
      <c r="G377" s="28" t="s">
        <v>4040</v>
      </c>
      <c r="H377" s="58" t="s">
        <v>3899</v>
      </c>
    </row>
    <row r="378" spans="1:8" ht="38.25" x14ac:dyDescent="0.2">
      <c r="A378" s="84" t="s">
        <v>4662</v>
      </c>
      <c r="B378" s="8" t="s">
        <v>4508</v>
      </c>
      <c r="C378" s="15" t="s">
        <v>2025</v>
      </c>
      <c r="D378" s="66">
        <v>214</v>
      </c>
      <c r="E378" s="83"/>
    </row>
    <row r="379" spans="1:8" x14ac:dyDescent="0.2">
      <c r="A379" s="8" t="s">
        <v>2056</v>
      </c>
      <c r="B379" s="8" t="s">
        <v>4511</v>
      </c>
      <c r="C379" s="15" t="s">
        <v>2057</v>
      </c>
      <c r="D379" s="66" t="s">
        <v>4328</v>
      </c>
      <c r="E379" s="83"/>
    </row>
    <row r="380" spans="1:8" ht="25.5" x14ac:dyDescent="0.2">
      <c r="A380" s="8" t="s">
        <v>2070</v>
      </c>
      <c r="B380" s="8" t="s">
        <v>4513</v>
      </c>
      <c r="C380" s="15" t="s">
        <v>2071</v>
      </c>
      <c r="D380" s="66" t="s">
        <v>4348</v>
      </c>
      <c r="E380" s="83"/>
    </row>
    <row r="381" spans="1:8" x14ac:dyDescent="0.2">
      <c r="A381" s="8" t="s">
        <v>328</v>
      </c>
      <c r="B381" s="8" t="s">
        <v>4372</v>
      </c>
      <c r="C381" s="15" t="s">
        <v>329</v>
      </c>
      <c r="D381" s="66" t="s">
        <v>4230</v>
      </c>
      <c r="E381" s="83"/>
    </row>
    <row r="382" spans="1:8" ht="25.5" x14ac:dyDescent="0.2">
      <c r="A382" s="8" t="s">
        <v>488</v>
      </c>
      <c r="B382" s="8" t="s">
        <v>4380</v>
      </c>
      <c r="C382" s="15" t="s">
        <v>489</v>
      </c>
      <c r="D382" s="66">
        <v>101</v>
      </c>
      <c r="E382" s="83"/>
    </row>
    <row r="383" spans="1:8" ht="25.5" x14ac:dyDescent="0.2">
      <c r="A383" s="8" t="s">
        <v>510</v>
      </c>
      <c r="B383" s="8" t="s">
        <v>4381</v>
      </c>
      <c r="C383" s="15" t="s">
        <v>511</v>
      </c>
      <c r="D383" s="66" t="s">
        <v>4235</v>
      </c>
      <c r="E383" s="83"/>
    </row>
    <row r="384" spans="1:8" ht="38.25" x14ac:dyDescent="0.2">
      <c r="A384" s="8" t="s">
        <v>1696</v>
      </c>
      <c r="B384" s="8" t="s">
        <v>4480</v>
      </c>
      <c r="C384" s="15" t="s">
        <v>1697</v>
      </c>
      <c r="D384" s="66" t="s">
        <v>4329</v>
      </c>
      <c r="E384" s="83"/>
    </row>
    <row r="385" spans="1:5" x14ac:dyDescent="0.2">
      <c r="A385" s="8" t="s">
        <v>1758</v>
      </c>
      <c r="B385" s="8" t="s">
        <v>4485</v>
      </c>
      <c r="C385" s="15" t="s">
        <v>1759</v>
      </c>
      <c r="D385" s="66">
        <v>214</v>
      </c>
      <c r="E385" s="83"/>
    </row>
    <row r="386" spans="1:5" x14ac:dyDescent="0.2">
      <c r="A386" s="8" t="s">
        <v>661</v>
      </c>
      <c r="B386" s="8" t="s">
        <v>4394</v>
      </c>
      <c r="C386" s="15" t="s">
        <v>662</v>
      </c>
      <c r="D386" s="66">
        <v>46</v>
      </c>
      <c r="E386" s="83"/>
    </row>
    <row r="387" spans="1:5" ht="38.25" x14ac:dyDescent="0.2">
      <c r="A387" s="8" t="s">
        <v>813</v>
      </c>
      <c r="B387" s="8" t="s">
        <v>4405</v>
      </c>
      <c r="C387" s="15" t="s">
        <v>814</v>
      </c>
      <c r="D387" s="66" t="s">
        <v>4262</v>
      </c>
      <c r="E387" s="83"/>
    </row>
    <row r="388" spans="1:5" x14ac:dyDescent="0.2">
      <c r="A388" s="8" t="s">
        <v>638</v>
      </c>
      <c r="B388" s="8" t="s">
        <v>4392</v>
      </c>
      <c r="C388" s="15" t="s">
        <v>639</v>
      </c>
      <c r="D388" s="66" t="s">
        <v>4236</v>
      </c>
      <c r="E388" s="83"/>
    </row>
    <row r="389" spans="1:5" ht="38.25" x14ac:dyDescent="0.2">
      <c r="A389" s="8" t="s">
        <v>524</v>
      </c>
      <c r="B389" s="8" t="s">
        <v>4382</v>
      </c>
      <c r="C389" s="15" t="s">
        <v>525</v>
      </c>
      <c r="D389" s="66" t="s">
        <v>4250</v>
      </c>
      <c r="E389" s="83"/>
    </row>
    <row r="390" spans="1:5" ht="38.25" x14ac:dyDescent="0.2">
      <c r="A390" s="8" t="s">
        <v>1561</v>
      </c>
      <c r="B390" s="8" t="s">
        <v>4470</v>
      </c>
      <c r="C390" s="15" t="s">
        <v>1562</v>
      </c>
      <c r="D390" s="66" t="s">
        <v>4311</v>
      </c>
      <c r="E390" s="83"/>
    </row>
    <row r="391" spans="1:5" x14ac:dyDescent="0.2">
      <c r="A391" s="8" t="s">
        <v>850</v>
      </c>
      <c r="B391" s="8" t="s">
        <v>4408</v>
      </c>
      <c r="C391" s="15" t="s">
        <v>851</v>
      </c>
      <c r="D391" s="66">
        <v>50</v>
      </c>
      <c r="E391" s="83"/>
    </row>
    <row r="392" spans="1:5" ht="25.5" x14ac:dyDescent="0.2">
      <c r="A392" s="8" t="s">
        <v>1698</v>
      </c>
      <c r="B392" s="8" t="s">
        <v>4480</v>
      </c>
      <c r="C392" s="15" t="s">
        <v>1699</v>
      </c>
      <c r="D392" s="66" t="s">
        <v>4329</v>
      </c>
      <c r="E392" s="83"/>
    </row>
    <row r="393" spans="1:5" ht="51" x14ac:dyDescent="0.2">
      <c r="A393" s="8" t="s">
        <v>1619</v>
      </c>
      <c r="B393" s="8" t="s">
        <v>4473</v>
      </c>
      <c r="C393" s="15" t="s">
        <v>1620</v>
      </c>
      <c r="D393" s="66" t="s">
        <v>4310</v>
      </c>
      <c r="E393" s="83"/>
    </row>
    <row r="394" spans="1:5" ht="25.5" x14ac:dyDescent="0.2">
      <c r="A394" s="8" t="s">
        <v>1413</v>
      </c>
      <c r="B394" s="8" t="s">
        <v>4459</v>
      </c>
      <c r="C394" s="15" t="s">
        <v>1414</v>
      </c>
      <c r="D394" s="66">
        <v>207</v>
      </c>
      <c r="E394" s="83"/>
    </row>
    <row r="395" spans="1:5" ht="38.25" x14ac:dyDescent="0.2">
      <c r="A395" s="8" t="s">
        <v>663</v>
      </c>
      <c r="B395" s="8" t="s">
        <v>4394</v>
      </c>
      <c r="C395" s="15" t="s">
        <v>664</v>
      </c>
      <c r="D395" s="66">
        <v>46</v>
      </c>
      <c r="E395" s="83"/>
    </row>
    <row r="396" spans="1:5" x14ac:dyDescent="0.2">
      <c r="A396" s="8" t="s">
        <v>990</v>
      </c>
      <c r="B396" s="8" t="s">
        <v>4419</v>
      </c>
      <c r="C396" s="15" t="s">
        <v>991</v>
      </c>
      <c r="D396" s="66" t="s">
        <v>4274</v>
      </c>
      <c r="E396" s="83"/>
    </row>
    <row r="397" spans="1:5" ht="25.5" x14ac:dyDescent="0.2">
      <c r="A397" s="8" t="s">
        <v>490</v>
      </c>
      <c r="B397" s="8" t="s">
        <v>4380</v>
      </c>
      <c r="C397" s="15" t="s">
        <v>491</v>
      </c>
      <c r="D397" s="66">
        <v>101</v>
      </c>
      <c r="E397" s="83"/>
    </row>
    <row r="398" spans="1:5" ht="38.25" x14ac:dyDescent="0.2">
      <c r="A398" s="8" t="s">
        <v>514</v>
      </c>
      <c r="B398" s="8" t="s">
        <v>4381</v>
      </c>
      <c r="C398" s="15" t="s">
        <v>515</v>
      </c>
      <c r="D398" s="66" t="s">
        <v>4235</v>
      </c>
      <c r="E398" s="83"/>
    </row>
    <row r="399" spans="1:5" ht="25.5" x14ac:dyDescent="0.2">
      <c r="A399" s="8" t="s">
        <v>874</v>
      </c>
      <c r="B399" s="8" t="s">
        <v>4410</v>
      </c>
      <c r="C399" s="15" t="s">
        <v>875</v>
      </c>
      <c r="D399" s="66" t="s">
        <v>4273</v>
      </c>
      <c r="E399" s="83"/>
    </row>
    <row r="400" spans="1:5" ht="25.5" x14ac:dyDescent="0.2">
      <c r="A400" s="8" t="s">
        <v>1471</v>
      </c>
      <c r="B400" s="8" t="s">
        <v>4463</v>
      </c>
      <c r="C400" s="15" t="s">
        <v>1472</v>
      </c>
      <c r="D400" s="66" t="s">
        <v>4315</v>
      </c>
      <c r="E400" s="83"/>
    </row>
    <row r="401" spans="1:5" ht="38.25" x14ac:dyDescent="0.2">
      <c r="A401" s="8" t="s">
        <v>835</v>
      </c>
      <c r="B401" s="8" t="s">
        <v>4407</v>
      </c>
      <c r="C401" s="15" t="s">
        <v>836</v>
      </c>
      <c r="D401" s="66" t="s">
        <v>4262</v>
      </c>
      <c r="E401" s="83"/>
    </row>
    <row r="402" spans="1:5" x14ac:dyDescent="0.2">
      <c r="A402" s="8" t="s">
        <v>769</v>
      </c>
      <c r="B402" s="8" t="s">
        <v>4401</v>
      </c>
      <c r="C402" s="15" t="s">
        <v>770</v>
      </c>
      <c r="D402" s="66">
        <v>47</v>
      </c>
      <c r="E402" s="83"/>
    </row>
    <row r="403" spans="1:5" x14ac:dyDescent="0.2">
      <c r="A403" s="8" t="s">
        <v>964</v>
      </c>
      <c r="B403" s="8" t="s">
        <v>4418</v>
      </c>
      <c r="C403" s="15" t="s">
        <v>965</v>
      </c>
      <c r="D403" s="66" t="s">
        <v>4276</v>
      </c>
      <c r="E403" s="83"/>
    </row>
    <row r="404" spans="1:5" ht="25.5" x14ac:dyDescent="0.2">
      <c r="A404" s="8" t="s">
        <v>355</v>
      </c>
      <c r="B404" s="8" t="s">
        <v>4373</v>
      </c>
      <c r="C404" s="15" t="s">
        <v>356</v>
      </c>
      <c r="D404" s="66" t="s">
        <v>4233</v>
      </c>
      <c r="E404" s="83"/>
    </row>
    <row r="405" spans="1:5" ht="25.5" x14ac:dyDescent="0.2">
      <c r="A405" s="8" t="s">
        <v>2239</v>
      </c>
      <c r="B405" s="8" t="s">
        <v>4524</v>
      </c>
      <c r="C405" s="15" t="s">
        <v>2240</v>
      </c>
      <c r="D405" s="66" t="s">
        <v>4358</v>
      </c>
      <c r="E405" s="83"/>
    </row>
    <row r="406" spans="1:5" x14ac:dyDescent="0.2">
      <c r="A406" s="8" t="s">
        <v>1442</v>
      </c>
      <c r="B406" s="8" t="s">
        <v>4460</v>
      </c>
      <c r="C406" s="15" t="s">
        <v>1443</v>
      </c>
      <c r="D406" s="66" t="s">
        <v>4264</v>
      </c>
      <c r="E406" s="83"/>
    </row>
    <row r="407" spans="1:5" x14ac:dyDescent="0.2">
      <c r="A407" s="8" t="s">
        <v>1753</v>
      </c>
      <c r="B407" s="8" t="s">
        <v>4484</v>
      </c>
      <c r="C407" s="15" t="s">
        <v>1754</v>
      </c>
      <c r="D407" s="66" t="s">
        <v>4247</v>
      </c>
      <c r="E407" s="83"/>
    </row>
    <row r="408" spans="1:5" ht="51" x14ac:dyDescent="0.2">
      <c r="A408" s="8" t="s">
        <v>1712</v>
      </c>
      <c r="B408" s="8" t="s">
        <v>4481</v>
      </c>
      <c r="C408" s="15" t="s">
        <v>1713</v>
      </c>
      <c r="D408" s="66">
        <v>212</v>
      </c>
      <c r="E408" s="83"/>
    </row>
    <row r="409" spans="1:5" ht="38.25" x14ac:dyDescent="0.2">
      <c r="A409" s="8" t="s">
        <v>1772</v>
      </c>
      <c r="B409" s="8" t="s">
        <v>4486</v>
      </c>
      <c r="C409" s="15" t="s">
        <v>1773</v>
      </c>
      <c r="D409" s="66" t="s">
        <v>4252</v>
      </c>
      <c r="E409" s="83"/>
    </row>
    <row r="410" spans="1:5" x14ac:dyDescent="0.2">
      <c r="A410" s="8" t="s">
        <v>1774</v>
      </c>
      <c r="B410" s="8" t="s">
        <v>4486</v>
      </c>
      <c r="C410" s="15" t="s">
        <v>1775</v>
      </c>
      <c r="D410" s="66">
        <v>214</v>
      </c>
      <c r="E410" s="83"/>
    </row>
    <row r="411" spans="1:5" ht="51" x14ac:dyDescent="0.2">
      <c r="A411" s="8" t="s">
        <v>1714</v>
      </c>
      <c r="B411" s="8" t="s">
        <v>4481</v>
      </c>
      <c r="C411" s="15" t="s">
        <v>1715</v>
      </c>
      <c r="D411" s="66">
        <v>212</v>
      </c>
      <c r="E411" s="83"/>
    </row>
    <row r="412" spans="1:5" ht="38.25" x14ac:dyDescent="0.2">
      <c r="A412" s="8" t="s">
        <v>1710</v>
      </c>
      <c r="B412" s="8" t="s">
        <v>4481</v>
      </c>
      <c r="C412" s="15" t="s">
        <v>1711</v>
      </c>
      <c r="D412" s="66">
        <v>212</v>
      </c>
      <c r="E412" s="83"/>
    </row>
    <row r="413" spans="1:5" x14ac:dyDescent="0.2">
      <c r="A413" s="8" t="s">
        <v>1260</v>
      </c>
      <c r="B413" s="8" t="s">
        <v>4446</v>
      </c>
      <c r="C413" s="15" t="s">
        <v>1261</v>
      </c>
      <c r="D413" s="66" t="s">
        <v>4299</v>
      </c>
      <c r="E413" s="83"/>
    </row>
    <row r="414" spans="1:5" x14ac:dyDescent="0.2">
      <c r="A414" s="8" t="s">
        <v>1975</v>
      </c>
      <c r="B414" s="8" t="s">
        <v>4504</v>
      </c>
      <c r="C414" s="15" t="s">
        <v>1976</v>
      </c>
      <c r="D414" s="66">
        <v>218</v>
      </c>
      <c r="E414" s="83"/>
    </row>
    <row r="415" spans="1:5" ht="38.25" x14ac:dyDescent="0.2">
      <c r="A415" s="8" t="s">
        <v>1716</v>
      </c>
      <c r="B415" s="8" t="s">
        <v>4481</v>
      </c>
      <c r="C415" s="15" t="s">
        <v>1090</v>
      </c>
      <c r="D415" s="66">
        <v>212</v>
      </c>
      <c r="E415" s="83"/>
    </row>
    <row r="416" spans="1:5" x14ac:dyDescent="0.2">
      <c r="A416" s="8" t="s">
        <v>1977</v>
      </c>
      <c r="B416" s="8" t="s">
        <v>4504</v>
      </c>
      <c r="C416" s="15" t="s">
        <v>1978</v>
      </c>
      <c r="D416" s="66">
        <v>218</v>
      </c>
      <c r="E416" s="83"/>
    </row>
    <row r="417" spans="1:5" ht="38.25" x14ac:dyDescent="0.2">
      <c r="A417" s="8" t="s">
        <v>322</v>
      </c>
      <c r="B417" s="8" t="s">
        <v>4372</v>
      </c>
      <c r="C417" s="15" t="s">
        <v>323</v>
      </c>
      <c r="D417" s="66" t="s">
        <v>4229</v>
      </c>
      <c r="E417" s="83"/>
    </row>
    <row r="418" spans="1:5" ht="140.25" x14ac:dyDescent="0.2">
      <c r="A418" s="8" t="s">
        <v>1077</v>
      </c>
      <c r="B418" s="8" t="s">
        <v>4426</v>
      </c>
      <c r="C418" s="15" t="s">
        <v>1078</v>
      </c>
      <c r="D418" s="66" t="s">
        <v>4269</v>
      </c>
      <c r="E418" s="83"/>
    </row>
    <row r="419" spans="1:5" ht="25.5" x14ac:dyDescent="0.2">
      <c r="A419" s="8" t="s">
        <v>2218</v>
      </c>
      <c r="B419" s="8" t="s">
        <v>4523</v>
      </c>
      <c r="C419" s="15" t="s">
        <v>2219</v>
      </c>
      <c r="D419" s="66" t="s">
        <v>4347</v>
      </c>
      <c r="E419" s="83"/>
    </row>
    <row r="420" spans="1:5" ht="25.5" x14ac:dyDescent="0.2">
      <c r="A420" s="8" t="s">
        <v>1860</v>
      </c>
      <c r="B420" s="8" t="s">
        <v>4493</v>
      </c>
      <c r="C420" s="15" t="s">
        <v>1861</v>
      </c>
      <c r="D420" s="66" t="s">
        <v>4338</v>
      </c>
      <c r="E420" s="83"/>
    </row>
    <row r="421" spans="1:5" ht="38.25" x14ac:dyDescent="0.2">
      <c r="A421" s="8" t="s">
        <v>466</v>
      </c>
      <c r="B421" s="8" t="s">
        <v>4378</v>
      </c>
      <c r="C421" s="15" t="s">
        <v>467</v>
      </c>
      <c r="D421" s="66" t="s">
        <v>4244</v>
      </c>
      <c r="E421" s="83"/>
    </row>
    <row r="422" spans="1:5" ht="25.5" x14ac:dyDescent="0.2">
      <c r="A422" s="8" t="s">
        <v>324</v>
      </c>
      <c r="B422" s="8" t="s">
        <v>4372</v>
      </c>
      <c r="C422" s="15" t="s">
        <v>325</v>
      </c>
      <c r="D422" s="66" t="s">
        <v>4232</v>
      </c>
      <c r="E422" s="83"/>
    </row>
    <row r="423" spans="1:5" x14ac:dyDescent="0.2">
      <c r="A423" s="8" t="s">
        <v>1681</v>
      </c>
      <c r="B423" s="8" t="s">
        <v>4478</v>
      </c>
      <c r="C423" s="15" t="s">
        <v>1682</v>
      </c>
      <c r="D423" s="66" t="s">
        <v>4328</v>
      </c>
      <c r="E423" s="83"/>
    </row>
    <row r="424" spans="1:5" ht="25.5" x14ac:dyDescent="0.2">
      <c r="A424" s="8" t="s">
        <v>866</v>
      </c>
      <c r="B424" s="8" t="s">
        <v>4409</v>
      </c>
      <c r="C424" s="15" t="s">
        <v>867</v>
      </c>
      <c r="D424" s="66" t="s">
        <v>4266</v>
      </c>
      <c r="E424" s="83"/>
    </row>
    <row r="425" spans="1:5" ht="51" x14ac:dyDescent="0.2">
      <c r="A425" s="8" t="s">
        <v>292</v>
      </c>
      <c r="B425" s="8" t="s">
        <v>4371</v>
      </c>
      <c r="C425" s="15" t="s">
        <v>293</v>
      </c>
      <c r="D425" s="66" t="s">
        <v>4233</v>
      </c>
      <c r="E425" s="83"/>
    </row>
    <row r="426" spans="1:5" x14ac:dyDescent="0.2">
      <c r="A426" s="8" t="s">
        <v>966</v>
      </c>
      <c r="B426" s="8" t="s">
        <v>4418</v>
      </c>
      <c r="C426" s="15" t="s">
        <v>967</v>
      </c>
      <c r="D426" s="66">
        <v>52</v>
      </c>
      <c r="E426" s="83"/>
    </row>
    <row r="427" spans="1:5" ht="25.5" x14ac:dyDescent="0.2">
      <c r="A427" s="8" t="s">
        <v>1862</v>
      </c>
      <c r="B427" s="8" t="s">
        <v>4493</v>
      </c>
      <c r="C427" s="15" t="s">
        <v>1863</v>
      </c>
      <c r="D427" s="66" t="s">
        <v>4338</v>
      </c>
      <c r="E427" s="83"/>
    </row>
    <row r="428" spans="1:5" x14ac:dyDescent="0.2">
      <c r="A428" s="8" t="s">
        <v>970</v>
      </c>
      <c r="B428" s="8" t="s">
        <v>4418</v>
      </c>
      <c r="C428" s="15" t="s">
        <v>971</v>
      </c>
      <c r="D428" s="66" t="s">
        <v>4276</v>
      </c>
      <c r="E428" s="83"/>
    </row>
    <row r="429" spans="1:5" x14ac:dyDescent="0.2">
      <c r="A429" s="8" t="s">
        <v>1019</v>
      </c>
      <c r="B429" s="8" t="s">
        <v>4420</v>
      </c>
      <c r="C429" s="15" t="s">
        <v>1020</v>
      </c>
      <c r="D429" s="66" t="s">
        <v>4278</v>
      </c>
      <c r="E429" s="83"/>
    </row>
    <row r="430" spans="1:5" ht="38.25" x14ac:dyDescent="0.2">
      <c r="A430" s="8" t="s">
        <v>2130</v>
      </c>
      <c r="B430" s="8" t="s">
        <v>4517</v>
      </c>
      <c r="C430" s="15" t="s">
        <v>2131</v>
      </c>
      <c r="D430" s="66" t="s">
        <v>4351</v>
      </c>
      <c r="E430" s="83"/>
    </row>
    <row r="431" spans="1:5" ht="25.5" x14ac:dyDescent="0.2">
      <c r="A431" s="8" t="s">
        <v>1138</v>
      </c>
      <c r="B431" s="8" t="s">
        <v>4432</v>
      </c>
      <c r="C431" s="15" t="s">
        <v>1139</v>
      </c>
      <c r="D431" s="66" t="s">
        <v>4285</v>
      </c>
      <c r="E431" s="83"/>
    </row>
    <row r="432" spans="1:5" ht="25.5" x14ac:dyDescent="0.2">
      <c r="A432" s="8" t="s">
        <v>1012</v>
      </c>
      <c r="B432" s="8" t="s">
        <v>4420</v>
      </c>
      <c r="C432" s="15" t="s">
        <v>1013</v>
      </c>
      <c r="D432" s="66">
        <v>52</v>
      </c>
      <c r="E432" s="83"/>
    </row>
    <row r="433" spans="1:5" ht="38.25" x14ac:dyDescent="0.2">
      <c r="A433" s="8" t="s">
        <v>1874</v>
      </c>
      <c r="B433" s="8" t="s">
        <v>4494</v>
      </c>
      <c r="C433" s="15" t="s">
        <v>1875</v>
      </c>
      <c r="D433" s="66" t="s">
        <v>4329</v>
      </c>
      <c r="E433" s="83"/>
    </row>
    <row r="434" spans="1:5" x14ac:dyDescent="0.2">
      <c r="A434" s="8" t="s">
        <v>2220</v>
      </c>
      <c r="B434" s="8" t="s">
        <v>4523</v>
      </c>
      <c r="C434" s="15" t="s">
        <v>2221</v>
      </c>
      <c r="D434" s="66" t="s">
        <v>4347</v>
      </c>
      <c r="E434" s="83"/>
    </row>
    <row r="435" spans="1:5" x14ac:dyDescent="0.2">
      <c r="A435" s="8" t="s">
        <v>1182</v>
      </c>
      <c r="B435" s="8" t="s">
        <v>4437</v>
      </c>
      <c r="C435" s="15" t="s">
        <v>1183</v>
      </c>
      <c r="D435" s="66" t="s">
        <v>4291</v>
      </c>
      <c r="E435" s="83"/>
    </row>
    <row r="436" spans="1:5" ht="25.5" x14ac:dyDescent="0.2">
      <c r="A436" s="8" t="s">
        <v>2026</v>
      </c>
      <c r="B436" s="8" t="s">
        <v>4508</v>
      </c>
      <c r="C436" s="15" t="s">
        <v>2027</v>
      </c>
      <c r="D436" s="66" t="s">
        <v>4336</v>
      </c>
      <c r="E436" s="83"/>
    </row>
    <row r="437" spans="1:5" ht="63.75" x14ac:dyDescent="0.2">
      <c r="A437" s="8" t="s">
        <v>512</v>
      </c>
      <c r="B437" s="8" t="s">
        <v>4381</v>
      </c>
      <c r="C437" s="15" t="s">
        <v>513</v>
      </c>
      <c r="D437" s="66" t="s">
        <v>4235</v>
      </c>
      <c r="E437" s="83"/>
    </row>
    <row r="438" spans="1:5" ht="25.5" x14ac:dyDescent="0.2">
      <c r="A438" s="8" t="s">
        <v>1389</v>
      </c>
      <c r="B438" s="8" t="s">
        <v>4457</v>
      </c>
      <c r="C438" s="15" t="s">
        <v>1390</v>
      </c>
      <c r="D438" s="66" t="s">
        <v>4309</v>
      </c>
      <c r="E438" s="83"/>
    </row>
    <row r="439" spans="1:5" x14ac:dyDescent="0.2">
      <c r="A439" s="8" t="s">
        <v>504</v>
      </c>
      <c r="B439" s="8" t="s">
        <v>4380</v>
      </c>
      <c r="C439" s="15" t="s">
        <v>505</v>
      </c>
      <c r="D439" s="66" t="s">
        <v>4239</v>
      </c>
      <c r="E439" s="83"/>
    </row>
    <row r="440" spans="1:5" x14ac:dyDescent="0.2">
      <c r="A440" s="8" t="s">
        <v>1357</v>
      </c>
      <c r="B440" s="8" t="s">
        <v>4455</v>
      </c>
      <c r="C440" s="15" t="s">
        <v>1358</v>
      </c>
      <c r="D440" s="66" t="s">
        <v>4308</v>
      </c>
      <c r="E440" s="83"/>
    </row>
    <row r="441" spans="1:5" ht="38.25" x14ac:dyDescent="0.2">
      <c r="A441" s="8" t="s">
        <v>703</v>
      </c>
      <c r="B441" s="8" t="s">
        <v>4396</v>
      </c>
      <c r="C441" s="15" t="s">
        <v>704</v>
      </c>
      <c r="D441" s="66" t="s">
        <v>4259</v>
      </c>
      <c r="E441" s="83"/>
    </row>
    <row r="442" spans="1:5" ht="63.75" x14ac:dyDescent="0.2">
      <c r="A442" s="8" t="s">
        <v>1929</v>
      </c>
      <c r="B442" s="8" t="s">
        <v>4500</v>
      </c>
      <c r="C442" s="15" t="s">
        <v>1930</v>
      </c>
      <c r="D442" s="66" t="s">
        <v>4342</v>
      </c>
      <c r="E442" s="83"/>
    </row>
    <row r="443" spans="1:5" x14ac:dyDescent="0.2">
      <c r="A443" s="8" t="s">
        <v>868</v>
      </c>
      <c r="B443" s="8" t="s">
        <v>4409</v>
      </c>
      <c r="C443" s="15" t="s">
        <v>869</v>
      </c>
      <c r="D443" s="66" t="s">
        <v>4272</v>
      </c>
      <c r="E443" s="83"/>
    </row>
    <row r="444" spans="1:5" ht="25.5" x14ac:dyDescent="0.2">
      <c r="A444" s="8" t="s">
        <v>894</v>
      </c>
      <c r="B444" s="8" t="s">
        <v>4412</v>
      </c>
      <c r="C444" s="15" t="s">
        <v>895</v>
      </c>
      <c r="D444" s="66" t="s">
        <v>4273</v>
      </c>
      <c r="E444" s="83"/>
    </row>
    <row r="445" spans="1:5" x14ac:dyDescent="0.2">
      <c r="A445" s="8" t="s">
        <v>839</v>
      </c>
      <c r="B445" s="8" t="s">
        <v>4407</v>
      </c>
      <c r="C445" s="15" t="s">
        <v>840</v>
      </c>
      <c r="D445" s="66">
        <v>49</v>
      </c>
      <c r="E445" s="83"/>
    </row>
    <row r="446" spans="1:5" ht="25.5" x14ac:dyDescent="0.2">
      <c r="A446" s="8" t="s">
        <v>781</v>
      </c>
      <c r="B446" s="8" t="s">
        <v>4402</v>
      </c>
      <c r="C446" s="15" t="s">
        <v>782</v>
      </c>
      <c r="D446" s="66" t="s">
        <v>4267</v>
      </c>
      <c r="E446" s="83"/>
    </row>
    <row r="447" spans="1:5" ht="25.5" x14ac:dyDescent="0.2">
      <c r="A447" s="8" t="s">
        <v>841</v>
      </c>
      <c r="B447" s="8" t="s">
        <v>4407</v>
      </c>
      <c r="C447" s="15" t="s">
        <v>842</v>
      </c>
      <c r="D447" s="66" t="s">
        <v>4268</v>
      </c>
      <c r="E447" s="83"/>
    </row>
    <row r="448" spans="1:5" ht="25.5" x14ac:dyDescent="0.2">
      <c r="A448" s="8" t="s">
        <v>1140</v>
      </c>
      <c r="B448" s="8" t="s">
        <v>4432</v>
      </c>
      <c r="C448" s="15" t="s">
        <v>1141</v>
      </c>
      <c r="D448" s="66" t="s">
        <v>4285</v>
      </c>
      <c r="E448" s="83"/>
    </row>
    <row r="449" spans="1:5" ht="25.5" x14ac:dyDescent="0.2">
      <c r="A449" s="8" t="s">
        <v>1684</v>
      </c>
      <c r="B449" s="8" t="s">
        <v>4479</v>
      </c>
      <c r="C449" s="15" t="s">
        <v>1685</v>
      </c>
      <c r="D449" s="66" t="s">
        <v>4252</v>
      </c>
      <c r="E449" s="83"/>
    </row>
    <row r="450" spans="1:5" ht="25.5" x14ac:dyDescent="0.2">
      <c r="A450" s="8" t="s">
        <v>2116</v>
      </c>
      <c r="B450" s="8" t="s">
        <v>4516</v>
      </c>
      <c r="C450" s="15" t="s">
        <v>2117</v>
      </c>
      <c r="D450" s="66" t="s">
        <v>4350</v>
      </c>
      <c r="E450" s="83"/>
    </row>
    <row r="451" spans="1:5" ht="25.5" x14ac:dyDescent="0.2">
      <c r="A451" s="8" t="s">
        <v>747</v>
      </c>
      <c r="B451" s="8" t="s">
        <v>4399</v>
      </c>
      <c r="C451" s="15" t="s">
        <v>748</v>
      </c>
      <c r="D451" s="66" t="s">
        <v>4256</v>
      </c>
      <c r="E451" s="83"/>
    </row>
    <row r="452" spans="1:5" x14ac:dyDescent="0.2">
      <c r="A452" s="8" t="s">
        <v>1172</v>
      </c>
      <c r="B452" s="8" t="s">
        <v>4436</v>
      </c>
      <c r="C452" s="15" t="s">
        <v>1173</v>
      </c>
      <c r="D452" s="66" t="s">
        <v>4290</v>
      </c>
      <c r="E452" s="83"/>
    </row>
    <row r="453" spans="1:5" ht="25.5" x14ac:dyDescent="0.2">
      <c r="A453" s="8" t="s">
        <v>1700</v>
      </c>
      <c r="B453" s="8" t="s">
        <v>4480</v>
      </c>
      <c r="C453" s="15" t="s">
        <v>1701</v>
      </c>
      <c r="D453" s="66" t="s">
        <v>4329</v>
      </c>
      <c r="E453" s="83"/>
    </row>
    <row r="454" spans="1:5" ht="25.5" x14ac:dyDescent="0.2">
      <c r="A454" s="8" t="s">
        <v>330</v>
      </c>
      <c r="B454" s="8" t="s">
        <v>4372</v>
      </c>
      <c r="C454" s="15" t="s">
        <v>331</v>
      </c>
      <c r="D454" s="66" t="s">
        <v>4229</v>
      </c>
      <c r="E454" s="83"/>
    </row>
    <row r="455" spans="1:5" ht="25.5" x14ac:dyDescent="0.2">
      <c r="A455" s="8" t="s">
        <v>737</v>
      </c>
      <c r="B455" s="8" t="s">
        <v>4398</v>
      </c>
      <c r="C455" s="15" t="s">
        <v>738</v>
      </c>
      <c r="D455" s="66" t="s">
        <v>4248</v>
      </c>
      <c r="E455" s="83"/>
    </row>
    <row r="456" spans="1:5" ht="38.25" x14ac:dyDescent="0.2">
      <c r="A456" s="8" t="s">
        <v>1941</v>
      </c>
      <c r="B456" s="8" t="s">
        <v>4501</v>
      </c>
      <c r="C456" s="15" t="s">
        <v>1942</v>
      </c>
      <c r="D456" s="66" t="s">
        <v>4341</v>
      </c>
      <c r="E456" s="83"/>
    </row>
    <row r="457" spans="1:5" x14ac:dyDescent="0.2">
      <c r="A457" s="8" t="s">
        <v>831</v>
      </c>
      <c r="B457" s="8" t="s">
        <v>4407</v>
      </c>
      <c r="C457" s="15" t="s">
        <v>832</v>
      </c>
      <c r="D457" s="66" t="s">
        <v>4268</v>
      </c>
      <c r="E457" s="83"/>
    </row>
    <row r="458" spans="1:5" ht="25.5" x14ac:dyDescent="0.2">
      <c r="A458" s="8" t="s">
        <v>898</v>
      </c>
      <c r="B458" s="8" t="s">
        <v>4412</v>
      </c>
      <c r="C458" s="15" t="s">
        <v>899</v>
      </c>
      <c r="D458" s="66" t="s">
        <v>4273</v>
      </c>
      <c r="E458" s="83"/>
    </row>
    <row r="459" spans="1:5" ht="25.5" x14ac:dyDescent="0.2">
      <c r="A459" s="8" t="s">
        <v>1487</v>
      </c>
      <c r="B459" s="8" t="s">
        <v>4465</v>
      </c>
      <c r="C459" s="15" t="s">
        <v>1488</v>
      </c>
      <c r="D459" s="66">
        <v>208</v>
      </c>
      <c r="E459" s="83"/>
    </row>
    <row r="460" spans="1:5" ht="25.5" x14ac:dyDescent="0.2">
      <c r="A460" s="8" t="s">
        <v>1489</v>
      </c>
      <c r="B460" s="8" t="s">
        <v>4465</v>
      </c>
      <c r="C460" s="15" t="s">
        <v>1490</v>
      </c>
      <c r="D460" s="66">
        <v>208</v>
      </c>
      <c r="E460" s="83"/>
    </row>
    <row r="461" spans="1:5" ht="25.5" x14ac:dyDescent="0.2">
      <c r="A461" s="8" t="s">
        <v>787</v>
      </c>
      <c r="B461" s="8" t="s">
        <v>4403</v>
      </c>
      <c r="C461" s="15" t="s">
        <v>788</v>
      </c>
      <c r="D461" s="66">
        <v>47</v>
      </c>
      <c r="E461" s="83"/>
    </row>
    <row r="462" spans="1:5" ht="25.5" x14ac:dyDescent="0.2">
      <c r="A462" s="8" t="s">
        <v>870</v>
      </c>
      <c r="B462" s="8" t="s">
        <v>4409</v>
      </c>
      <c r="C462" s="15" t="s">
        <v>871</v>
      </c>
      <c r="D462" s="66" t="s">
        <v>4272</v>
      </c>
      <c r="E462" s="83"/>
    </row>
    <row r="463" spans="1:5" x14ac:dyDescent="0.2">
      <c r="A463" s="8" t="s">
        <v>549</v>
      </c>
      <c r="B463" s="8" t="s">
        <v>4385</v>
      </c>
      <c r="C463" s="15" t="s">
        <v>550</v>
      </c>
      <c r="D463" s="66" t="s">
        <v>4255</v>
      </c>
      <c r="E463" s="83"/>
    </row>
    <row r="464" spans="1:5" ht="25.5" x14ac:dyDescent="0.2">
      <c r="A464" s="8" t="s">
        <v>587</v>
      </c>
      <c r="B464" s="8" t="s">
        <v>4388</v>
      </c>
      <c r="C464" s="15" t="s">
        <v>588</v>
      </c>
      <c r="D464" s="66">
        <v>43</v>
      </c>
      <c r="E464" s="83"/>
    </row>
    <row r="465" spans="1:5" ht="25.5" x14ac:dyDescent="0.2">
      <c r="A465" s="8" t="s">
        <v>1661</v>
      </c>
      <c r="B465" s="8" t="s">
        <v>4477</v>
      </c>
      <c r="C465" s="15" t="s">
        <v>1662</v>
      </c>
      <c r="D465" s="66" t="s">
        <v>4252</v>
      </c>
      <c r="E465" s="83"/>
    </row>
    <row r="466" spans="1:5" x14ac:dyDescent="0.2">
      <c r="A466" s="8" t="s">
        <v>1649</v>
      </c>
      <c r="B466" s="8" t="s">
        <v>4476</v>
      </c>
      <c r="C466" s="15" t="s">
        <v>1650</v>
      </c>
      <c r="D466" s="66" t="s">
        <v>4327</v>
      </c>
      <c r="E466" s="83"/>
    </row>
    <row r="467" spans="1:5" ht="25.5" x14ac:dyDescent="0.2">
      <c r="A467" s="8" t="s">
        <v>783</v>
      </c>
      <c r="B467" s="8" t="s">
        <v>4402</v>
      </c>
      <c r="C467" s="15" t="s">
        <v>784</v>
      </c>
      <c r="D467" s="66" t="s">
        <v>4267</v>
      </c>
      <c r="E467" s="83"/>
    </row>
    <row r="468" spans="1:5" ht="25.5" x14ac:dyDescent="0.2">
      <c r="A468" s="8" t="s">
        <v>398</v>
      </c>
      <c r="B468" s="8" t="s">
        <v>4375</v>
      </c>
      <c r="C468" s="15" t="s">
        <v>399</v>
      </c>
      <c r="D468" s="66" t="s">
        <v>242</v>
      </c>
      <c r="E468" s="83"/>
    </row>
    <row r="469" spans="1:5" x14ac:dyDescent="0.2">
      <c r="A469" s="8" t="s">
        <v>400</v>
      </c>
      <c r="B469" s="8" t="s">
        <v>4375</v>
      </c>
      <c r="C469" s="15" t="s">
        <v>401</v>
      </c>
      <c r="D469" s="66" t="s">
        <v>4240</v>
      </c>
      <c r="E469" s="83"/>
    </row>
    <row r="470" spans="1:5" ht="25.5" x14ac:dyDescent="0.2">
      <c r="A470" s="8" t="s">
        <v>1192</v>
      </c>
      <c r="B470" s="8" t="s">
        <v>4438</v>
      </c>
      <c r="C470" s="15" t="s">
        <v>1193</v>
      </c>
      <c r="D470" s="66" t="s">
        <v>4293</v>
      </c>
      <c r="E470" s="83"/>
    </row>
    <row r="471" spans="1:5" x14ac:dyDescent="0.2">
      <c r="A471" s="8" t="s">
        <v>1315</v>
      </c>
      <c r="B471" s="8" t="s">
        <v>4451</v>
      </c>
      <c r="C471" s="15" t="s">
        <v>1316</v>
      </c>
      <c r="D471" s="66" t="s">
        <v>4304</v>
      </c>
      <c r="E471" s="83"/>
    </row>
    <row r="472" spans="1:5" ht="63.75" x14ac:dyDescent="0.2">
      <c r="A472" s="8" t="s">
        <v>332</v>
      </c>
      <c r="B472" s="8" t="s">
        <v>4372</v>
      </c>
      <c r="C472" s="15" t="s">
        <v>333</v>
      </c>
      <c r="D472" s="66" t="s">
        <v>4233</v>
      </c>
      <c r="E472" s="83"/>
    </row>
    <row r="473" spans="1:5" ht="63.75" x14ac:dyDescent="0.2">
      <c r="A473" s="8" t="s">
        <v>1095</v>
      </c>
      <c r="B473" s="8" t="s">
        <v>4427</v>
      </c>
      <c r="C473" s="15" t="s">
        <v>1096</v>
      </c>
      <c r="D473" s="66" t="s">
        <v>4275</v>
      </c>
      <c r="E473" s="83"/>
    </row>
    <row r="474" spans="1:5" ht="25.5" x14ac:dyDescent="0.2">
      <c r="A474" s="8" t="s">
        <v>1997</v>
      </c>
      <c r="B474" s="8" t="s">
        <v>4505</v>
      </c>
      <c r="C474" s="15" t="s">
        <v>1998</v>
      </c>
      <c r="D474" s="66" t="s">
        <v>4336</v>
      </c>
      <c r="E474" s="83"/>
    </row>
    <row r="475" spans="1:5" x14ac:dyDescent="0.2">
      <c r="A475" s="8" t="s">
        <v>1587</v>
      </c>
      <c r="B475" s="8" t="s">
        <v>4471</v>
      </c>
      <c r="C475" s="15" t="s">
        <v>1588</v>
      </c>
      <c r="D475" s="66">
        <v>210</v>
      </c>
      <c r="E475" s="83"/>
    </row>
    <row r="476" spans="1:5" ht="25.5" x14ac:dyDescent="0.2">
      <c r="A476" s="8" t="s">
        <v>1589</v>
      </c>
      <c r="B476" s="8" t="s">
        <v>4471</v>
      </c>
      <c r="C476" s="15" t="s">
        <v>1590</v>
      </c>
      <c r="D476" s="66">
        <v>210</v>
      </c>
      <c r="E476" s="83"/>
    </row>
    <row r="477" spans="1:5" ht="38.25" x14ac:dyDescent="0.2">
      <c r="A477" s="8" t="s">
        <v>1591</v>
      </c>
      <c r="B477" s="8" t="s">
        <v>4471</v>
      </c>
      <c r="C477" s="15" t="s">
        <v>1592</v>
      </c>
      <c r="D477" s="66" t="s">
        <v>4323</v>
      </c>
      <c r="E477" s="83"/>
    </row>
    <row r="478" spans="1:5" ht="38.25" x14ac:dyDescent="0.2">
      <c r="A478" s="8" t="s">
        <v>2394</v>
      </c>
      <c r="B478" s="8" t="s">
        <v>4536</v>
      </c>
      <c r="C478" s="15" t="s">
        <v>2395</v>
      </c>
      <c r="D478" s="66" t="s">
        <v>4369</v>
      </c>
      <c r="E478" s="83"/>
    </row>
    <row r="479" spans="1:5" ht="25.5" x14ac:dyDescent="0.2">
      <c r="A479" s="8" t="s">
        <v>1551</v>
      </c>
      <c r="B479" s="8" t="s">
        <v>4469</v>
      </c>
      <c r="C479" s="15" t="s">
        <v>1552</v>
      </c>
      <c r="D479" s="66" t="s">
        <v>4322</v>
      </c>
      <c r="E479" s="83"/>
    </row>
    <row r="480" spans="1:5" ht="25.5" x14ac:dyDescent="0.2">
      <c r="A480" s="8" t="s">
        <v>1549</v>
      </c>
      <c r="B480" s="8" t="s">
        <v>4469</v>
      </c>
      <c r="C480" s="15" t="s">
        <v>1550</v>
      </c>
      <c r="D480" s="66" t="s">
        <v>4322</v>
      </c>
      <c r="E480" s="83"/>
    </row>
    <row r="481" spans="1:5" x14ac:dyDescent="0.2">
      <c r="A481" s="8" t="s">
        <v>935</v>
      </c>
      <c r="B481" s="8" t="s">
        <v>4416</v>
      </c>
      <c r="C481" s="15" t="s">
        <v>936</v>
      </c>
      <c r="D481" s="66">
        <v>52</v>
      </c>
      <c r="E481" s="83"/>
    </row>
    <row r="482" spans="1:5" x14ac:dyDescent="0.2">
      <c r="A482" s="8" t="s">
        <v>1415</v>
      </c>
      <c r="B482" s="8" t="s">
        <v>4459</v>
      </c>
      <c r="C482" s="15" t="s">
        <v>1416</v>
      </c>
      <c r="D482" s="66" t="s">
        <v>4264</v>
      </c>
      <c r="E482" s="83"/>
    </row>
    <row r="483" spans="1:5" ht="25.5" x14ac:dyDescent="0.2">
      <c r="A483" s="8" t="s">
        <v>310</v>
      </c>
      <c r="B483" s="8" t="s">
        <v>4372</v>
      </c>
      <c r="C483" s="15" t="s">
        <v>311</v>
      </c>
      <c r="D483" s="66" t="s">
        <v>4234</v>
      </c>
      <c r="E483" s="83"/>
    </row>
    <row r="484" spans="1:5" ht="25.5" x14ac:dyDescent="0.2">
      <c r="A484" s="8" t="s">
        <v>286</v>
      </c>
      <c r="B484" s="8" t="s">
        <v>4371</v>
      </c>
      <c r="C484" s="15" t="s">
        <v>287</v>
      </c>
      <c r="D484" s="66" t="s">
        <v>4232</v>
      </c>
      <c r="E484" s="83"/>
    </row>
    <row r="485" spans="1:5" ht="25.5" x14ac:dyDescent="0.2">
      <c r="A485" s="8" t="s">
        <v>2354</v>
      </c>
      <c r="B485" s="8" t="s">
        <v>4533</v>
      </c>
      <c r="C485" s="15" t="s">
        <v>2355</v>
      </c>
      <c r="D485" s="66">
        <v>224</v>
      </c>
      <c r="E485" s="83"/>
    </row>
    <row r="486" spans="1:5" x14ac:dyDescent="0.2">
      <c r="A486" s="8" t="s">
        <v>1242</v>
      </c>
      <c r="B486" s="8" t="s">
        <v>4444</v>
      </c>
      <c r="C486" s="15" t="s">
        <v>1243</v>
      </c>
      <c r="D486" s="66" t="s">
        <v>4297</v>
      </c>
      <c r="E486" s="83"/>
    </row>
    <row r="487" spans="1:5" ht="25.5" x14ac:dyDescent="0.2">
      <c r="A487" s="8" t="s">
        <v>2028</v>
      </c>
      <c r="B487" s="8" t="s">
        <v>4508</v>
      </c>
      <c r="C487" s="15" t="s">
        <v>2029</v>
      </c>
      <c r="D487" s="66" t="s">
        <v>4336</v>
      </c>
      <c r="E487" s="83"/>
    </row>
    <row r="488" spans="1:5" x14ac:dyDescent="0.2">
      <c r="A488" s="8" t="s">
        <v>819</v>
      </c>
      <c r="B488" s="8" t="s">
        <v>4406</v>
      </c>
      <c r="C488" s="15" t="s">
        <v>820</v>
      </c>
      <c r="D488" s="66">
        <v>49</v>
      </c>
      <c r="E488" s="83"/>
    </row>
    <row r="489" spans="1:5" ht="51" x14ac:dyDescent="0.2">
      <c r="A489" s="8" t="s">
        <v>1907</v>
      </c>
      <c r="B489" s="8" t="s">
        <v>4498</v>
      </c>
      <c r="C489" s="15" t="s">
        <v>1908</v>
      </c>
      <c r="D489" s="66" t="s">
        <v>4340</v>
      </c>
      <c r="E489" s="83"/>
    </row>
    <row r="490" spans="1:5" ht="25.5" x14ac:dyDescent="0.2">
      <c r="A490" s="8" t="s">
        <v>1979</v>
      </c>
      <c r="B490" s="8" t="s">
        <v>4504</v>
      </c>
      <c r="C490" s="15" t="s">
        <v>1980</v>
      </c>
      <c r="D490" s="66" t="s">
        <v>4332</v>
      </c>
      <c r="E490" s="83"/>
    </row>
    <row r="491" spans="1:5" ht="25.5" x14ac:dyDescent="0.2">
      <c r="A491" s="8" t="s">
        <v>1483</v>
      </c>
      <c r="B491" s="8" t="s">
        <v>4464</v>
      </c>
      <c r="C491" s="15" t="s">
        <v>1484</v>
      </c>
      <c r="D491" s="66" t="s">
        <v>4316</v>
      </c>
      <c r="E491" s="83"/>
    </row>
    <row r="492" spans="1:5" x14ac:dyDescent="0.2">
      <c r="A492" s="8" t="s">
        <v>1841</v>
      </c>
      <c r="B492" s="8" t="s">
        <v>4492</v>
      </c>
      <c r="C492" s="15" t="s">
        <v>1842</v>
      </c>
      <c r="D492" s="66">
        <v>216</v>
      </c>
      <c r="E492" s="83"/>
    </row>
    <row r="493" spans="1:5" ht="25.5" x14ac:dyDescent="0.2">
      <c r="A493" s="8" t="s">
        <v>2074</v>
      </c>
      <c r="B493" s="8" t="s">
        <v>4513</v>
      </c>
      <c r="C493" s="15" t="s">
        <v>2075</v>
      </c>
      <c r="D493" s="66" t="s">
        <v>4348</v>
      </c>
      <c r="E493" s="83"/>
    </row>
    <row r="494" spans="1:5" ht="25.5" x14ac:dyDescent="0.2">
      <c r="A494" s="8" t="s">
        <v>1983</v>
      </c>
      <c r="B494" s="8" t="s">
        <v>4504</v>
      </c>
      <c r="C494" s="15" t="s">
        <v>1984</v>
      </c>
      <c r="D494" s="66" t="s">
        <v>4337</v>
      </c>
      <c r="E494" s="83"/>
    </row>
    <row r="495" spans="1:5" ht="25.5" x14ac:dyDescent="0.2">
      <c r="A495" s="8" t="s">
        <v>1985</v>
      </c>
      <c r="B495" s="8" t="s">
        <v>4504</v>
      </c>
      <c r="C495" s="15" t="s">
        <v>1986</v>
      </c>
      <c r="D495" s="66" t="s">
        <v>4337</v>
      </c>
      <c r="E495" s="83"/>
    </row>
    <row r="496" spans="1:5" x14ac:dyDescent="0.2">
      <c r="A496" s="8" t="s">
        <v>2064</v>
      </c>
      <c r="B496" s="8" t="s">
        <v>4512</v>
      </c>
      <c r="C496" s="15" t="s">
        <v>2065</v>
      </c>
      <c r="D496" s="66" t="s">
        <v>4337</v>
      </c>
      <c r="E496" s="83"/>
    </row>
    <row r="497" spans="1:5" x14ac:dyDescent="0.2">
      <c r="A497" s="8" t="s">
        <v>2066</v>
      </c>
      <c r="B497" s="8" t="s">
        <v>4512</v>
      </c>
      <c r="C497" s="15" t="s">
        <v>2067</v>
      </c>
      <c r="D497" s="66" t="s">
        <v>4337</v>
      </c>
      <c r="E497" s="83"/>
    </row>
    <row r="498" spans="1:5" ht="25.5" x14ac:dyDescent="0.2">
      <c r="A498" s="8" t="s">
        <v>713</v>
      </c>
      <c r="B498" s="8" t="s">
        <v>4396</v>
      </c>
      <c r="C498" s="15" t="s">
        <v>714</v>
      </c>
      <c r="D498" s="66" t="s">
        <v>4259</v>
      </c>
      <c r="E498" s="83"/>
    </row>
    <row r="499" spans="1:5" ht="25.5" x14ac:dyDescent="0.2">
      <c r="A499" s="8" t="s">
        <v>719</v>
      </c>
      <c r="B499" s="8" t="s">
        <v>4396</v>
      </c>
      <c r="C499" s="15" t="s">
        <v>720</v>
      </c>
      <c r="D499" s="66" t="s">
        <v>4262</v>
      </c>
      <c r="E499" s="83"/>
    </row>
    <row r="500" spans="1:5" ht="38.25" x14ac:dyDescent="0.2">
      <c r="A500" s="8" t="s">
        <v>1541</v>
      </c>
      <c r="B500" s="8" t="s">
        <v>4468</v>
      </c>
      <c r="C500" s="15" t="s">
        <v>1542</v>
      </c>
      <c r="D500" s="66" t="s">
        <v>4319</v>
      </c>
      <c r="E500" s="83"/>
    </row>
    <row r="501" spans="1:5" x14ac:dyDescent="0.2">
      <c r="A501" s="8" t="s">
        <v>837</v>
      </c>
      <c r="B501" s="8" t="s">
        <v>4407</v>
      </c>
      <c r="C501" s="15" t="s">
        <v>838</v>
      </c>
      <c r="D501" s="66">
        <v>49</v>
      </c>
      <c r="E501" s="83"/>
    </row>
    <row r="502" spans="1:5" ht="25.5" x14ac:dyDescent="0.2">
      <c r="A502" s="8" t="s">
        <v>1663</v>
      </c>
      <c r="B502" s="8" t="s">
        <v>4477</v>
      </c>
      <c r="C502" s="15" t="s">
        <v>1664</v>
      </c>
      <c r="D502" s="66" t="s">
        <v>4252</v>
      </c>
      <c r="E502" s="83"/>
    </row>
    <row r="503" spans="1:5" x14ac:dyDescent="0.2">
      <c r="A503" s="8" t="s">
        <v>1085</v>
      </c>
      <c r="B503" s="8" t="s">
        <v>4427</v>
      </c>
      <c r="C503" s="15" t="s">
        <v>1086</v>
      </c>
      <c r="D503" s="66" t="s">
        <v>4276</v>
      </c>
      <c r="E503" s="83"/>
    </row>
    <row r="504" spans="1:5" x14ac:dyDescent="0.2">
      <c r="A504" s="8" t="s">
        <v>888</v>
      </c>
      <c r="B504" s="8" t="s">
        <v>4411</v>
      </c>
      <c r="C504" s="15" t="s">
        <v>889</v>
      </c>
      <c r="D504" s="66" t="s">
        <v>4270</v>
      </c>
      <c r="E504" s="83"/>
    </row>
    <row r="505" spans="1:5" x14ac:dyDescent="0.2">
      <c r="A505" s="8" t="s">
        <v>1040</v>
      </c>
      <c r="B505" s="8" t="s">
        <v>4422</v>
      </c>
      <c r="C505" s="15" t="s">
        <v>1041</v>
      </c>
      <c r="D505" s="66" t="s">
        <v>4281</v>
      </c>
      <c r="E505" s="83"/>
    </row>
    <row r="506" spans="1:5" x14ac:dyDescent="0.2">
      <c r="A506" s="8" t="s">
        <v>579</v>
      </c>
      <c r="B506" s="8" t="s">
        <v>4387</v>
      </c>
      <c r="C506" s="15" t="s">
        <v>580</v>
      </c>
      <c r="D506" s="66">
        <v>43</v>
      </c>
      <c r="E506" s="83"/>
    </row>
    <row r="507" spans="1:5" ht="76.5" x14ac:dyDescent="0.2">
      <c r="A507" s="8" t="s">
        <v>1909</v>
      </c>
      <c r="B507" s="8" t="s">
        <v>4498</v>
      </c>
      <c r="C507" s="15" t="s">
        <v>1910</v>
      </c>
      <c r="D507" s="66" t="s">
        <v>4340</v>
      </c>
      <c r="E507" s="83"/>
    </row>
    <row r="508" spans="1:5" x14ac:dyDescent="0.2">
      <c r="A508" s="8" t="s">
        <v>2082</v>
      </c>
      <c r="B508" s="8" t="s">
        <v>4514</v>
      </c>
      <c r="C508" s="15" t="s">
        <v>2083</v>
      </c>
      <c r="D508" s="66" t="s">
        <v>4349</v>
      </c>
      <c r="E508" s="83"/>
    </row>
    <row r="509" spans="1:5" x14ac:dyDescent="0.2">
      <c r="A509" s="8" t="s">
        <v>2382</v>
      </c>
      <c r="B509" s="8" t="s">
        <v>4535</v>
      </c>
      <c r="C509" s="15" t="s">
        <v>2383</v>
      </c>
      <c r="D509" s="66" t="s">
        <v>4368</v>
      </c>
      <c r="E509" s="83"/>
    </row>
    <row r="510" spans="1:5" x14ac:dyDescent="0.2">
      <c r="A510" s="8" t="s">
        <v>884</v>
      </c>
      <c r="B510" s="8" t="s">
        <v>4411</v>
      </c>
      <c r="C510" s="15" t="s">
        <v>885</v>
      </c>
      <c r="D510" s="66" t="s">
        <v>4270</v>
      </c>
      <c r="E510" s="83"/>
    </row>
    <row r="511" spans="1:5" ht="38.25" x14ac:dyDescent="0.2">
      <c r="A511" s="8" t="s">
        <v>49</v>
      </c>
      <c r="B511" s="8" t="s">
        <v>4420</v>
      </c>
      <c r="C511" s="15" t="s">
        <v>1014</v>
      </c>
      <c r="D511" s="66">
        <v>52</v>
      </c>
      <c r="E511" s="83"/>
    </row>
    <row r="512" spans="1:5" ht="25.5" x14ac:dyDescent="0.2">
      <c r="A512" s="8" t="s">
        <v>440</v>
      </c>
      <c r="B512" s="8" t="s">
        <v>4376</v>
      </c>
      <c r="C512" s="15" t="s">
        <v>441</v>
      </c>
      <c r="D512" s="66" t="s">
        <v>4242</v>
      </c>
      <c r="E512" s="83"/>
    </row>
    <row r="513" spans="1:5" ht="25.5" x14ac:dyDescent="0.2">
      <c r="A513" s="8" t="s">
        <v>404</v>
      </c>
      <c r="B513" s="8" t="s">
        <v>4375</v>
      </c>
      <c r="C513" s="15" t="s">
        <v>405</v>
      </c>
      <c r="D513" s="66" t="s">
        <v>4240</v>
      </c>
      <c r="E513" s="83"/>
    </row>
    <row r="514" spans="1:5" ht="25.5" x14ac:dyDescent="0.2">
      <c r="A514" s="8" t="s">
        <v>616</v>
      </c>
      <c r="B514" s="8" t="s">
        <v>4390</v>
      </c>
      <c r="C514" s="15" t="s">
        <v>617</v>
      </c>
      <c r="D514" s="66" t="s">
        <v>4255</v>
      </c>
      <c r="E514" s="83"/>
    </row>
    <row r="515" spans="1:5" ht="38.25" x14ac:dyDescent="0.2">
      <c r="A515" s="8" t="s">
        <v>1174</v>
      </c>
      <c r="B515" s="8" t="s">
        <v>4436</v>
      </c>
      <c r="C515" s="15" t="s">
        <v>1175</v>
      </c>
      <c r="D515" s="66" t="s">
        <v>4290</v>
      </c>
      <c r="E515" s="83"/>
    </row>
    <row r="516" spans="1:5" x14ac:dyDescent="0.2">
      <c r="A516" s="8" t="s">
        <v>1161</v>
      </c>
      <c r="B516" s="8" t="s">
        <v>4435</v>
      </c>
      <c r="C516" s="15" t="s">
        <v>1162</v>
      </c>
      <c r="D516" s="66" t="s">
        <v>4289</v>
      </c>
      <c r="E516" s="83"/>
    </row>
    <row r="517" spans="1:5" ht="38.25" x14ac:dyDescent="0.2">
      <c r="A517" s="8" t="s">
        <v>1539</v>
      </c>
      <c r="B517" s="8" t="s">
        <v>4468</v>
      </c>
      <c r="C517" s="15" t="s">
        <v>1540</v>
      </c>
      <c r="D517" s="66" t="s">
        <v>4319</v>
      </c>
      <c r="E517" s="83"/>
    </row>
    <row r="518" spans="1:5" x14ac:dyDescent="0.2">
      <c r="A518" s="8" t="s">
        <v>1782</v>
      </c>
      <c r="B518" s="8" t="s">
        <v>4487</v>
      </c>
      <c r="C518" s="15" t="s">
        <v>1783</v>
      </c>
      <c r="D518" s="66" t="s">
        <v>4332</v>
      </c>
      <c r="E518" s="83"/>
    </row>
    <row r="519" spans="1:5" ht="38.25" x14ac:dyDescent="0.2">
      <c r="A519" s="8" t="s">
        <v>1999</v>
      </c>
      <c r="B519" s="8" t="s">
        <v>4505</v>
      </c>
      <c r="C519" s="15" t="s">
        <v>2000</v>
      </c>
      <c r="D519" s="66" t="s">
        <v>4336</v>
      </c>
      <c r="E519" s="83"/>
    </row>
    <row r="520" spans="1:5" ht="25.5" x14ac:dyDescent="0.2">
      <c r="A520" s="8" t="s">
        <v>1103</v>
      </c>
      <c r="B520" s="8" t="s">
        <v>4428</v>
      </c>
      <c r="C520" s="15" t="s">
        <v>1104</v>
      </c>
      <c r="D520" s="66" t="s">
        <v>4282</v>
      </c>
      <c r="E520" s="83"/>
    </row>
    <row r="521" spans="1:5" ht="38.25" x14ac:dyDescent="0.2">
      <c r="A521" s="8" t="s">
        <v>1613</v>
      </c>
      <c r="B521" s="8" t="s">
        <v>4472</v>
      </c>
      <c r="C521" s="15" t="s">
        <v>1614</v>
      </c>
      <c r="D521" s="66" t="s">
        <v>4325</v>
      </c>
      <c r="E521" s="83"/>
    </row>
    <row r="522" spans="1:5" ht="25.5" x14ac:dyDescent="0.2">
      <c r="A522" s="8" t="s">
        <v>583</v>
      </c>
      <c r="B522" s="8" t="s">
        <v>4388</v>
      </c>
      <c r="C522" s="15" t="s">
        <v>584</v>
      </c>
      <c r="D522" s="66">
        <v>44</v>
      </c>
      <c r="E522" s="83"/>
    </row>
    <row r="523" spans="1:5" ht="25.5" x14ac:dyDescent="0.2">
      <c r="A523" s="8" t="s">
        <v>1559</v>
      </c>
      <c r="B523" s="8" t="s">
        <v>4470</v>
      </c>
      <c r="C523" s="15" t="s">
        <v>1560</v>
      </c>
      <c r="D523" s="66">
        <v>210</v>
      </c>
      <c r="E523" s="83"/>
    </row>
    <row r="524" spans="1:5" ht="25.5" x14ac:dyDescent="0.2">
      <c r="A524" s="8" t="s">
        <v>1563</v>
      </c>
      <c r="B524" s="8" t="s">
        <v>4470</v>
      </c>
      <c r="C524" s="15" t="s">
        <v>1564</v>
      </c>
      <c r="D524" s="66">
        <v>210</v>
      </c>
      <c r="E524" s="83"/>
    </row>
    <row r="525" spans="1:5" ht="25.5" x14ac:dyDescent="0.2">
      <c r="A525" s="8" t="s">
        <v>1567</v>
      </c>
      <c r="B525" s="8" t="s">
        <v>4470</v>
      </c>
      <c r="C525" s="15" t="s">
        <v>1568</v>
      </c>
      <c r="D525" s="66">
        <v>210</v>
      </c>
      <c r="E525" s="83"/>
    </row>
    <row r="526" spans="1:5" ht="25.5" x14ac:dyDescent="0.2">
      <c r="A526" s="8" t="s">
        <v>593</v>
      </c>
      <c r="B526" s="8" t="s">
        <v>4388</v>
      </c>
      <c r="C526" s="15" t="s">
        <v>594</v>
      </c>
      <c r="D526" s="66">
        <v>44</v>
      </c>
      <c r="E526" s="83"/>
    </row>
    <row r="527" spans="1:5" ht="38.25" x14ac:dyDescent="0.2">
      <c r="A527" s="8" t="s">
        <v>628</v>
      </c>
      <c r="B527" s="8" t="s">
        <v>4391</v>
      </c>
      <c r="C527" s="15" t="s">
        <v>629</v>
      </c>
      <c r="D527" s="66" t="s">
        <v>4250</v>
      </c>
      <c r="E527" s="83"/>
    </row>
    <row r="528" spans="1:5" ht="38.25" x14ac:dyDescent="0.2">
      <c r="A528" s="8" t="s">
        <v>1595</v>
      </c>
      <c r="B528" s="8" t="s">
        <v>4471</v>
      </c>
      <c r="C528" s="15" t="s">
        <v>1596</v>
      </c>
      <c r="D528" s="66" t="s">
        <v>4323</v>
      </c>
      <c r="E528" s="83"/>
    </row>
    <row r="529" spans="1:5" ht="25.5" x14ac:dyDescent="0.2">
      <c r="A529" s="8" t="s">
        <v>589</v>
      </c>
      <c r="B529" s="8" t="s">
        <v>4388</v>
      </c>
      <c r="C529" s="15" t="s">
        <v>590</v>
      </c>
      <c r="D529" s="66">
        <v>44</v>
      </c>
      <c r="E529" s="83"/>
    </row>
    <row r="530" spans="1:5" x14ac:dyDescent="0.2">
      <c r="A530" s="8" t="s">
        <v>502</v>
      </c>
      <c r="B530" s="8" t="s">
        <v>4380</v>
      </c>
      <c r="C530" s="15" t="s">
        <v>503</v>
      </c>
      <c r="D530" s="66" t="s">
        <v>4247</v>
      </c>
      <c r="E530" s="83"/>
    </row>
    <row r="531" spans="1:5" ht="51" x14ac:dyDescent="0.2">
      <c r="A531" s="8" t="s">
        <v>551</v>
      </c>
      <c r="B531" s="8" t="s">
        <v>4385</v>
      </c>
      <c r="C531" s="15" t="s">
        <v>552</v>
      </c>
      <c r="D531" s="66" t="s">
        <v>4255</v>
      </c>
      <c r="E531" s="83"/>
    </row>
    <row r="532" spans="1:5" ht="25.5" x14ac:dyDescent="0.2">
      <c r="A532" s="8" t="s">
        <v>1722</v>
      </c>
      <c r="B532" s="8" t="s">
        <v>4482</v>
      </c>
      <c r="C532" s="15" t="s">
        <v>1723</v>
      </c>
      <c r="D532" s="66" t="s">
        <v>4330</v>
      </c>
      <c r="E532" s="83"/>
    </row>
    <row r="533" spans="1:5" x14ac:dyDescent="0.2">
      <c r="A533" s="8" t="s">
        <v>1327</v>
      </c>
      <c r="B533" s="8" t="s">
        <v>4453</v>
      </c>
      <c r="C533" s="15" t="s">
        <v>1328</v>
      </c>
      <c r="D533" s="66" t="s">
        <v>4306</v>
      </c>
      <c r="E533" s="83"/>
    </row>
    <row r="534" spans="1:5" ht="25.5" x14ac:dyDescent="0.2">
      <c r="A534" s="8" t="s">
        <v>890</v>
      </c>
      <c r="B534" s="8" t="s">
        <v>4411</v>
      </c>
      <c r="C534" s="15" t="s">
        <v>891</v>
      </c>
      <c r="D534" s="66" t="s">
        <v>4270</v>
      </c>
      <c r="E534" s="83"/>
    </row>
    <row r="535" spans="1:5" ht="25.5" x14ac:dyDescent="0.2">
      <c r="A535" s="8" t="s">
        <v>575</v>
      </c>
      <c r="B535" s="8" t="s">
        <v>4387</v>
      </c>
      <c r="C535" s="15" t="s">
        <v>576</v>
      </c>
      <c r="D535" s="66" t="s">
        <v>4254</v>
      </c>
      <c r="E535" s="83"/>
    </row>
    <row r="536" spans="1:5" x14ac:dyDescent="0.2">
      <c r="A536" s="8" t="s">
        <v>2396</v>
      </c>
      <c r="B536" s="8" t="s">
        <v>4536</v>
      </c>
      <c r="C536" s="15" t="s">
        <v>2397</v>
      </c>
      <c r="D536" s="66" t="s">
        <v>4369</v>
      </c>
      <c r="E536" s="83"/>
    </row>
    <row r="537" spans="1:5" x14ac:dyDescent="0.2">
      <c r="A537" s="8" t="s">
        <v>2159</v>
      </c>
      <c r="B537" s="8" t="s">
        <v>4519</v>
      </c>
      <c r="C537" s="15" t="s">
        <v>2160</v>
      </c>
      <c r="D537" s="66" t="s">
        <v>4353</v>
      </c>
      <c r="E537" s="83"/>
    </row>
    <row r="538" spans="1:5" x14ac:dyDescent="0.2">
      <c r="A538" s="8" t="s">
        <v>1917</v>
      </c>
      <c r="B538" s="8" t="s">
        <v>4499</v>
      </c>
      <c r="C538" s="15" t="s">
        <v>1918</v>
      </c>
      <c r="D538" s="66" t="s">
        <v>4341</v>
      </c>
      <c r="E538" s="83"/>
    </row>
    <row r="539" spans="1:5" x14ac:dyDescent="0.2">
      <c r="A539" s="8" t="s">
        <v>2322</v>
      </c>
      <c r="B539" s="8" t="s">
        <v>4530</v>
      </c>
      <c r="C539" s="15" t="s">
        <v>2323</v>
      </c>
      <c r="D539" s="66" t="s">
        <v>4364</v>
      </c>
      <c r="E539" s="83"/>
    </row>
    <row r="540" spans="1:5" ht="25.5" x14ac:dyDescent="0.2">
      <c r="A540" s="8" t="s">
        <v>2256</v>
      </c>
      <c r="B540" s="8" t="s">
        <v>4525</v>
      </c>
      <c r="C540" s="15" t="s">
        <v>2257</v>
      </c>
      <c r="D540" s="66" t="s">
        <v>4313</v>
      </c>
      <c r="E540" s="83"/>
    </row>
    <row r="541" spans="1:5" ht="25.5" x14ac:dyDescent="0.2">
      <c r="A541" s="8" t="s">
        <v>2102</v>
      </c>
      <c r="B541" s="8" t="s">
        <v>4515</v>
      </c>
      <c r="C541" s="15" t="s">
        <v>2103</v>
      </c>
      <c r="D541" s="66">
        <v>218</v>
      </c>
      <c r="E541" s="83"/>
    </row>
    <row r="542" spans="1:5" x14ac:dyDescent="0.2">
      <c r="A542" s="8" t="s">
        <v>2015</v>
      </c>
      <c r="B542" s="8" t="s">
        <v>4507</v>
      </c>
      <c r="C542" s="15" t="s">
        <v>2016</v>
      </c>
      <c r="D542" s="66" t="s">
        <v>4337</v>
      </c>
      <c r="E542" s="83"/>
    </row>
    <row r="543" spans="1:5" ht="25.5" x14ac:dyDescent="0.2">
      <c r="A543" s="8" t="s">
        <v>1499</v>
      </c>
      <c r="B543" s="8" t="s">
        <v>4465</v>
      </c>
      <c r="C543" s="15" t="s">
        <v>1500</v>
      </c>
      <c r="D543" s="66" t="s">
        <v>4317</v>
      </c>
      <c r="E543" s="83"/>
    </row>
    <row r="544" spans="1:5" ht="25.5" x14ac:dyDescent="0.2">
      <c r="A544" s="8" t="s">
        <v>2058</v>
      </c>
      <c r="B544" s="8" t="s">
        <v>4511</v>
      </c>
      <c r="C544" s="15" t="s">
        <v>2059</v>
      </c>
      <c r="D544" s="66" t="s">
        <v>4347</v>
      </c>
      <c r="E544" s="83"/>
    </row>
    <row r="545" spans="1:5" ht="63.75" x14ac:dyDescent="0.2">
      <c r="A545" s="8" t="s">
        <v>2044</v>
      </c>
      <c r="B545" s="8" t="s">
        <v>4510</v>
      </c>
      <c r="C545" s="15" t="s">
        <v>2045</v>
      </c>
      <c r="D545" s="66" t="s">
        <v>4346</v>
      </c>
      <c r="E545" s="83"/>
    </row>
    <row r="546" spans="1:5" x14ac:dyDescent="0.2">
      <c r="A546" s="8" t="s">
        <v>1036</v>
      </c>
      <c r="B546" s="8" t="s">
        <v>4422</v>
      </c>
      <c r="C546" s="15" t="s">
        <v>1037</v>
      </c>
      <c r="D546" s="66" t="s">
        <v>4281</v>
      </c>
      <c r="E546" s="83"/>
    </row>
    <row r="547" spans="1:5" ht="25.5" x14ac:dyDescent="0.2">
      <c r="A547" s="8" t="s">
        <v>1042</v>
      </c>
      <c r="B547" s="8" t="s">
        <v>4422</v>
      </c>
      <c r="C547" s="15" t="s">
        <v>1043</v>
      </c>
      <c r="D547" s="66" t="s">
        <v>4281</v>
      </c>
      <c r="E547" s="83"/>
    </row>
    <row r="548" spans="1:5" x14ac:dyDescent="0.2">
      <c r="A548" s="8" t="s">
        <v>937</v>
      </c>
      <c r="B548" s="8" t="s">
        <v>4416</v>
      </c>
      <c r="C548" s="15" t="s">
        <v>938</v>
      </c>
      <c r="D548" s="66">
        <v>52</v>
      </c>
      <c r="E548" s="83"/>
    </row>
    <row r="549" spans="1:5" ht="25.5" x14ac:dyDescent="0.2">
      <c r="A549" s="8" t="s">
        <v>1426</v>
      </c>
      <c r="B549" s="8" t="s">
        <v>4459</v>
      </c>
      <c r="C549" s="15" t="s">
        <v>1427</v>
      </c>
      <c r="D549" s="66">
        <v>207</v>
      </c>
      <c r="E549" s="83"/>
    </row>
    <row r="550" spans="1:5" x14ac:dyDescent="0.2">
      <c r="A550" s="8" t="s">
        <v>861</v>
      </c>
      <c r="B550" s="8" t="s">
        <v>4408</v>
      </c>
      <c r="C550" s="15" t="s">
        <v>862</v>
      </c>
      <c r="D550" s="66">
        <v>50</v>
      </c>
      <c r="E550" s="83"/>
    </row>
    <row r="551" spans="1:5" ht="102" x14ac:dyDescent="0.2">
      <c r="A551" s="8" t="s">
        <v>1943</v>
      </c>
      <c r="B551" s="8" t="s">
        <v>4501</v>
      </c>
      <c r="C551" s="15" t="s">
        <v>1944</v>
      </c>
      <c r="D551" s="66" t="s">
        <v>4310</v>
      </c>
      <c r="E551" s="83"/>
    </row>
    <row r="552" spans="1:5" ht="38.25" x14ac:dyDescent="0.2">
      <c r="A552" s="8" t="s">
        <v>1373</v>
      </c>
      <c r="B552" s="8" t="s">
        <v>4456</v>
      </c>
      <c r="C552" s="15" t="s">
        <v>1374</v>
      </c>
      <c r="D552" s="66" t="s">
        <v>4309</v>
      </c>
      <c r="E552" s="83"/>
    </row>
    <row r="553" spans="1:5" ht="76.5" x14ac:dyDescent="0.2">
      <c r="A553" s="8" t="s">
        <v>1901</v>
      </c>
      <c r="B553" s="8" t="s">
        <v>4497</v>
      </c>
      <c r="C553" s="15" t="s">
        <v>1902</v>
      </c>
      <c r="D553" s="66" t="s">
        <v>4340</v>
      </c>
      <c r="E553" s="83"/>
    </row>
    <row r="554" spans="1:5" ht="25.5" x14ac:dyDescent="0.2">
      <c r="A554" s="8" t="s">
        <v>2094</v>
      </c>
      <c r="B554" s="8" t="s">
        <v>4515</v>
      </c>
      <c r="C554" s="15" t="s">
        <v>2095</v>
      </c>
      <c r="D554" s="66">
        <v>218</v>
      </c>
      <c r="E554" s="83"/>
    </row>
    <row r="555" spans="1:5" x14ac:dyDescent="0.2">
      <c r="A555" s="8" t="s">
        <v>827</v>
      </c>
      <c r="B555" s="8" t="s">
        <v>4406</v>
      </c>
      <c r="C555" s="15" t="s">
        <v>828</v>
      </c>
      <c r="D555" s="66">
        <v>49</v>
      </c>
      <c r="E555" s="83"/>
    </row>
    <row r="556" spans="1:5" ht="51" x14ac:dyDescent="0.2">
      <c r="A556" s="8" t="s">
        <v>947</v>
      </c>
      <c r="B556" s="8" t="s">
        <v>4417</v>
      </c>
      <c r="C556" s="15" t="s">
        <v>948</v>
      </c>
      <c r="D556" s="66" t="s">
        <v>3530</v>
      </c>
      <c r="E556" s="83"/>
    </row>
    <row r="557" spans="1:5" ht="38.25" x14ac:dyDescent="0.2">
      <c r="A557" s="84" t="s">
        <v>4683</v>
      </c>
      <c r="B557" s="8" t="s">
        <v>4408</v>
      </c>
      <c r="C557" s="15" t="s">
        <v>863</v>
      </c>
      <c r="D557" s="66">
        <v>207</v>
      </c>
      <c r="E557" s="83"/>
    </row>
    <row r="558" spans="1:5" ht="25.5" x14ac:dyDescent="0.2">
      <c r="A558" s="84" t="s">
        <v>4664</v>
      </c>
      <c r="B558" s="8" t="s">
        <v>4459</v>
      </c>
      <c r="C558" s="15" t="s">
        <v>1417</v>
      </c>
      <c r="D558" s="66">
        <v>207</v>
      </c>
      <c r="E558" s="83"/>
    </row>
    <row r="559" spans="1:5" ht="38.25" x14ac:dyDescent="0.2">
      <c r="A559" s="8" t="s">
        <v>1015</v>
      </c>
      <c r="B559" s="8" t="s">
        <v>4420</v>
      </c>
      <c r="C559" s="15" t="s">
        <v>1016</v>
      </c>
      <c r="D559" s="66" t="s">
        <v>4277</v>
      </c>
      <c r="E559" s="83"/>
    </row>
    <row r="560" spans="1:5" ht="38.25" x14ac:dyDescent="0.2">
      <c r="A560" s="8" t="s">
        <v>1823</v>
      </c>
      <c r="B560" s="8" t="s">
        <v>4491</v>
      </c>
      <c r="C560" s="15" t="s">
        <v>1824</v>
      </c>
      <c r="D560" s="66" t="s">
        <v>4329</v>
      </c>
      <c r="E560" s="83"/>
    </row>
    <row r="561" spans="1:5" ht="51" x14ac:dyDescent="0.2">
      <c r="A561" s="84" t="s">
        <v>4682</v>
      </c>
      <c r="B561" s="8" t="s">
        <v>4417</v>
      </c>
      <c r="C561" s="15" t="s">
        <v>949</v>
      </c>
      <c r="D561" s="66" t="s">
        <v>3530</v>
      </c>
      <c r="E561" s="83"/>
    </row>
    <row r="562" spans="1:5" ht="38.25" x14ac:dyDescent="0.2">
      <c r="A562" s="84" t="s">
        <v>4665</v>
      </c>
      <c r="B562" s="8" t="s">
        <v>4518</v>
      </c>
      <c r="C562" s="15" t="s">
        <v>2140</v>
      </c>
      <c r="D562" s="66" t="s">
        <v>4352</v>
      </c>
      <c r="E562" s="83"/>
    </row>
    <row r="563" spans="1:5" ht="38.25" x14ac:dyDescent="0.2">
      <c r="A563" s="8" t="s">
        <v>665</v>
      </c>
      <c r="B563" s="8" t="s">
        <v>4394</v>
      </c>
      <c r="C563" s="15" t="s">
        <v>666</v>
      </c>
      <c r="D563" s="66">
        <v>46</v>
      </c>
      <c r="E563" s="83"/>
    </row>
    <row r="564" spans="1:5" ht="25.5" x14ac:dyDescent="0.2">
      <c r="A564" s="8" t="s">
        <v>1885</v>
      </c>
      <c r="B564" s="8" t="s">
        <v>4496</v>
      </c>
      <c r="C564" s="15" t="s">
        <v>1886</v>
      </c>
      <c r="D564" s="66" t="s">
        <v>4339</v>
      </c>
      <c r="E564" s="83"/>
    </row>
    <row r="565" spans="1:5" ht="25.5" x14ac:dyDescent="0.2">
      <c r="A565" s="8" t="s">
        <v>1631</v>
      </c>
      <c r="B565" s="8" t="s">
        <v>4474</v>
      </c>
      <c r="C565" s="15" t="s">
        <v>1632</v>
      </c>
      <c r="D565" s="66" t="s">
        <v>4317</v>
      </c>
      <c r="E565" s="83"/>
    </row>
    <row r="566" spans="1:5" ht="25.5" x14ac:dyDescent="0.2">
      <c r="A566" s="8" t="s">
        <v>1843</v>
      </c>
      <c r="B566" s="8" t="s">
        <v>4492</v>
      </c>
      <c r="C566" s="15" t="s">
        <v>1844</v>
      </c>
      <c r="D566" s="66">
        <v>216</v>
      </c>
      <c r="E566" s="83"/>
    </row>
    <row r="567" spans="1:5" ht="25.5" x14ac:dyDescent="0.2">
      <c r="A567" s="8" t="s">
        <v>278</v>
      </c>
      <c r="B567" s="8" t="s">
        <v>4371</v>
      </c>
      <c r="C567" s="15" t="s">
        <v>279</v>
      </c>
      <c r="D567" s="66" t="s">
        <v>4229</v>
      </c>
      <c r="E567" s="83"/>
    </row>
    <row r="568" spans="1:5" ht="38.25" x14ac:dyDescent="0.2">
      <c r="A568" s="8" t="s">
        <v>553</v>
      </c>
      <c r="B568" s="8" t="s">
        <v>4385</v>
      </c>
      <c r="C568" s="15" t="s">
        <v>554</v>
      </c>
      <c r="D568" s="66" t="s">
        <v>4255</v>
      </c>
      <c r="E568" s="83"/>
    </row>
    <row r="569" spans="1:5" x14ac:dyDescent="0.2">
      <c r="A569" s="8" t="s">
        <v>1126</v>
      </c>
      <c r="B569" s="8" t="s">
        <v>4431</v>
      </c>
      <c r="C569" s="15" t="s">
        <v>1127</v>
      </c>
      <c r="D569" s="66" t="s">
        <v>4286</v>
      </c>
      <c r="E569" s="83"/>
    </row>
    <row r="570" spans="1:5" ht="25.5" x14ac:dyDescent="0.2">
      <c r="A570" s="8" t="s">
        <v>1965</v>
      </c>
      <c r="B570" s="8" t="s">
        <v>4503</v>
      </c>
      <c r="C570" s="15" t="s">
        <v>1966</v>
      </c>
      <c r="D570" s="66" t="s">
        <v>4345</v>
      </c>
      <c r="E570" s="83"/>
    </row>
    <row r="571" spans="1:5" ht="25.5" x14ac:dyDescent="0.2">
      <c r="A571" s="8" t="s">
        <v>1967</v>
      </c>
      <c r="B571" s="8" t="s">
        <v>4503</v>
      </c>
      <c r="C571" s="15" t="s">
        <v>1968</v>
      </c>
      <c r="D571" s="66" t="s">
        <v>4345</v>
      </c>
      <c r="E571" s="83"/>
    </row>
    <row r="572" spans="1:5" ht="25.5" x14ac:dyDescent="0.2">
      <c r="A572" s="8" t="s">
        <v>1969</v>
      </c>
      <c r="B572" s="8" t="s">
        <v>4503</v>
      </c>
      <c r="C572" s="15" t="s">
        <v>1970</v>
      </c>
      <c r="D572" s="66" t="s">
        <v>4345</v>
      </c>
      <c r="E572" s="83"/>
    </row>
    <row r="573" spans="1:5" x14ac:dyDescent="0.2">
      <c r="A573" s="8" t="s">
        <v>1194</v>
      </c>
      <c r="B573" s="8" t="s">
        <v>4438</v>
      </c>
      <c r="C573" s="15" t="s">
        <v>1195</v>
      </c>
      <c r="D573" s="66" t="s">
        <v>4293</v>
      </c>
      <c r="E573" s="83"/>
    </row>
    <row r="574" spans="1:5" ht="25.5" x14ac:dyDescent="0.2">
      <c r="A574" s="8" t="s">
        <v>555</v>
      </c>
      <c r="B574" s="8" t="s">
        <v>4385</v>
      </c>
      <c r="C574" s="15" t="s">
        <v>556</v>
      </c>
      <c r="D574" s="66" t="s">
        <v>4255</v>
      </c>
      <c r="E574" s="83"/>
    </row>
    <row r="575" spans="1:5" ht="76.5" x14ac:dyDescent="0.2">
      <c r="A575" s="8" t="s">
        <v>1329</v>
      </c>
      <c r="B575" s="8" t="s">
        <v>4453</v>
      </c>
      <c r="C575" s="15" t="s">
        <v>1330</v>
      </c>
      <c r="D575" s="66" t="s">
        <v>4307</v>
      </c>
      <c r="E575" s="83"/>
    </row>
    <row r="576" spans="1:5" x14ac:dyDescent="0.2">
      <c r="A576" s="8" t="s">
        <v>1232</v>
      </c>
      <c r="B576" s="8" t="s">
        <v>4443</v>
      </c>
      <c r="C576" s="15" t="s">
        <v>1233</v>
      </c>
      <c r="D576" s="66" t="s">
        <v>4297</v>
      </c>
      <c r="E576" s="83"/>
    </row>
    <row r="577" spans="1:5" x14ac:dyDescent="0.2">
      <c r="A577" s="8" t="s">
        <v>1234</v>
      </c>
      <c r="B577" s="8" t="s">
        <v>4443</v>
      </c>
      <c r="C577" s="15" t="s">
        <v>1235</v>
      </c>
      <c r="D577" s="66" t="s">
        <v>4297</v>
      </c>
      <c r="E577" s="83"/>
    </row>
    <row r="578" spans="1:5" ht="25.5" x14ac:dyDescent="0.2">
      <c r="A578" s="8" t="s">
        <v>1236</v>
      </c>
      <c r="B578" s="8" t="s">
        <v>4443</v>
      </c>
      <c r="C578" s="15" t="s">
        <v>1237</v>
      </c>
      <c r="D578" s="66" t="s">
        <v>4297</v>
      </c>
      <c r="E578" s="83"/>
    </row>
    <row r="579" spans="1:5" ht="38.25" x14ac:dyDescent="0.2">
      <c r="A579" s="8" t="s">
        <v>2118</v>
      </c>
      <c r="B579" s="8" t="s">
        <v>4516</v>
      </c>
      <c r="C579" s="15" t="s">
        <v>2119</v>
      </c>
      <c r="D579" s="66" t="s">
        <v>4351</v>
      </c>
      <c r="E579" s="83"/>
    </row>
    <row r="580" spans="1:5" ht="38.25" x14ac:dyDescent="0.2">
      <c r="A580" s="8" t="s">
        <v>2120</v>
      </c>
      <c r="B580" s="8" t="s">
        <v>4516</v>
      </c>
      <c r="C580" s="15" t="s">
        <v>2121</v>
      </c>
      <c r="D580" s="66" t="s">
        <v>4351</v>
      </c>
      <c r="E580" s="83"/>
    </row>
    <row r="581" spans="1:5" ht="25.5" x14ac:dyDescent="0.2">
      <c r="A581" s="8" t="s">
        <v>679</v>
      </c>
      <c r="B581" s="8" t="s">
        <v>4394</v>
      </c>
      <c r="C581" s="15" t="s">
        <v>680</v>
      </c>
      <c r="D581" s="66" t="s">
        <v>4259</v>
      </c>
      <c r="E581" s="83"/>
    </row>
    <row r="582" spans="1:5" ht="51" x14ac:dyDescent="0.2">
      <c r="A582" s="8" t="s">
        <v>2296</v>
      </c>
      <c r="B582" s="8" t="s">
        <v>4528</v>
      </c>
      <c r="C582" s="15" t="s">
        <v>2297</v>
      </c>
      <c r="D582" s="66" t="s">
        <v>4362</v>
      </c>
      <c r="E582" s="83"/>
    </row>
    <row r="583" spans="1:5" ht="25.5" x14ac:dyDescent="0.2">
      <c r="A583" s="8" t="s">
        <v>557</v>
      </c>
      <c r="B583" s="8" t="s">
        <v>4385</v>
      </c>
      <c r="C583" s="15" t="s">
        <v>558</v>
      </c>
      <c r="D583" s="66" t="s">
        <v>4255</v>
      </c>
      <c r="E583" s="83"/>
    </row>
    <row r="584" spans="1:5" ht="51" x14ac:dyDescent="0.2">
      <c r="A584" s="8" t="s">
        <v>565</v>
      </c>
      <c r="B584" s="8" t="s">
        <v>4386</v>
      </c>
      <c r="C584" s="15" t="s">
        <v>566</v>
      </c>
      <c r="D584" s="66" t="s">
        <v>4238</v>
      </c>
      <c r="E584" s="83"/>
    </row>
    <row r="585" spans="1:5" ht="25.5" x14ac:dyDescent="0.2">
      <c r="A585" s="8" t="s">
        <v>543</v>
      </c>
      <c r="B585" s="8" t="s">
        <v>4384</v>
      </c>
      <c r="C585" s="15" t="s">
        <v>544</v>
      </c>
      <c r="D585" s="66" t="s">
        <v>4254</v>
      </c>
      <c r="E585" s="83"/>
    </row>
    <row r="586" spans="1:5" ht="38.25" x14ac:dyDescent="0.2">
      <c r="A586" s="8" t="s">
        <v>2258</v>
      </c>
      <c r="B586" s="8" t="s">
        <v>4525</v>
      </c>
      <c r="C586" s="15" t="s">
        <v>2259</v>
      </c>
      <c r="D586" s="66" t="s">
        <v>4313</v>
      </c>
      <c r="E586" s="83"/>
    </row>
    <row r="587" spans="1:5" ht="25.5" x14ac:dyDescent="0.2">
      <c r="A587" s="8" t="s">
        <v>1109</v>
      </c>
      <c r="B587" s="8" t="s">
        <v>4429</v>
      </c>
      <c r="C587" s="15" t="s">
        <v>1110</v>
      </c>
      <c r="D587" s="66" t="s">
        <v>4283</v>
      </c>
      <c r="E587" s="83"/>
    </row>
    <row r="588" spans="1:5" x14ac:dyDescent="0.2">
      <c r="A588" s="8" t="s">
        <v>1669</v>
      </c>
      <c r="B588" s="8" t="s">
        <v>4478</v>
      </c>
      <c r="C588" s="15" t="s">
        <v>1670</v>
      </c>
      <c r="D588" s="66" t="s">
        <v>4328</v>
      </c>
      <c r="E588" s="83"/>
    </row>
    <row r="589" spans="1:5" ht="38.25" x14ac:dyDescent="0.2">
      <c r="A589" s="8" t="s">
        <v>383</v>
      </c>
      <c r="B589" s="8" t="s">
        <v>4374</v>
      </c>
      <c r="C589" s="15" t="s">
        <v>384</v>
      </c>
      <c r="D589" s="66">
        <v>41</v>
      </c>
      <c r="E589" s="83"/>
    </row>
    <row r="590" spans="1:5" x14ac:dyDescent="0.2">
      <c r="A590" s="8" t="s">
        <v>1513</v>
      </c>
      <c r="B590" s="8" t="s">
        <v>4466</v>
      </c>
      <c r="C590" s="15" t="s">
        <v>1514</v>
      </c>
      <c r="D590" s="66" t="s">
        <v>4318</v>
      </c>
      <c r="E590" s="83"/>
    </row>
    <row r="591" spans="1:5" ht="51" x14ac:dyDescent="0.2">
      <c r="A591" s="8" t="s">
        <v>1987</v>
      </c>
      <c r="B591" s="8" t="s">
        <v>4504</v>
      </c>
      <c r="C591" s="15" t="s">
        <v>1988</v>
      </c>
      <c r="D591" s="66" t="s">
        <v>4333</v>
      </c>
      <c r="E591" s="83"/>
    </row>
    <row r="592" spans="1:5" x14ac:dyDescent="0.2">
      <c r="A592" s="8" t="s">
        <v>2009</v>
      </c>
      <c r="B592" s="8" t="s">
        <v>4506</v>
      </c>
      <c r="C592" s="15" t="s">
        <v>2010</v>
      </c>
      <c r="D592" s="66" t="s">
        <v>4333</v>
      </c>
      <c r="E592" s="83"/>
    </row>
    <row r="593" spans="1:5" ht="25.5" x14ac:dyDescent="0.2">
      <c r="A593" s="8" t="s">
        <v>390</v>
      </c>
      <c r="B593" s="8" t="s">
        <v>4374</v>
      </c>
      <c r="C593" s="15" t="s">
        <v>391</v>
      </c>
      <c r="D593" s="66">
        <v>41</v>
      </c>
      <c r="E593" s="83"/>
    </row>
    <row r="594" spans="1:5" ht="25.5" x14ac:dyDescent="0.2">
      <c r="A594" s="8" t="s">
        <v>408</v>
      </c>
      <c r="B594" s="8" t="s">
        <v>4375</v>
      </c>
      <c r="C594" s="15" t="s">
        <v>409</v>
      </c>
      <c r="D594" s="66" t="s">
        <v>4240</v>
      </c>
      <c r="E594" s="83"/>
    </row>
    <row r="595" spans="1:5" ht="25.5" x14ac:dyDescent="0.2">
      <c r="A595" s="8" t="s">
        <v>1202</v>
      </c>
      <c r="B595" s="8" t="s">
        <v>4439</v>
      </c>
      <c r="C595" s="15" t="s">
        <v>1203</v>
      </c>
      <c r="D595" s="66">
        <v>107</v>
      </c>
      <c r="E595" s="83"/>
    </row>
    <row r="596" spans="1:5" ht="51" x14ac:dyDescent="0.2">
      <c r="A596" s="8" t="s">
        <v>1391</v>
      </c>
      <c r="B596" s="8" t="s">
        <v>4457</v>
      </c>
      <c r="C596" s="15" t="s">
        <v>1392</v>
      </c>
      <c r="D596" s="66" t="s">
        <v>4309</v>
      </c>
      <c r="E596" s="83"/>
    </row>
    <row r="597" spans="1:5" x14ac:dyDescent="0.2">
      <c r="A597" s="8" t="s">
        <v>1811</v>
      </c>
      <c r="B597" s="8" t="s">
        <v>4490</v>
      </c>
      <c r="C597" s="15" t="s">
        <v>1812</v>
      </c>
      <c r="D597" s="66" t="s">
        <v>4334</v>
      </c>
      <c r="E597" s="83"/>
    </row>
    <row r="598" spans="1:5" x14ac:dyDescent="0.2">
      <c r="A598" s="8" t="s">
        <v>852</v>
      </c>
      <c r="B598" s="8" t="s">
        <v>4408</v>
      </c>
      <c r="C598" s="15" t="s">
        <v>853</v>
      </c>
      <c r="D598" s="66">
        <v>50</v>
      </c>
      <c r="E598" s="83"/>
    </row>
    <row r="599" spans="1:5" ht="25.5" x14ac:dyDescent="0.2">
      <c r="A599" s="8" t="s">
        <v>1460</v>
      </c>
      <c r="B599" s="8" t="s">
        <v>4462</v>
      </c>
      <c r="C599" s="15" t="s">
        <v>1461</v>
      </c>
      <c r="D599" s="66" t="s">
        <v>4314</v>
      </c>
      <c r="E599" s="83"/>
    </row>
    <row r="600" spans="1:5" ht="63.75" x14ac:dyDescent="0.2">
      <c r="A600" s="8" t="s">
        <v>567</v>
      </c>
      <c r="B600" s="8" t="s">
        <v>4386</v>
      </c>
      <c r="C600" s="15" t="s">
        <v>568</v>
      </c>
      <c r="D600" s="66" t="s">
        <v>4238</v>
      </c>
      <c r="E600" s="83"/>
    </row>
    <row r="601" spans="1:5" ht="38.25" x14ac:dyDescent="0.2">
      <c r="A601" s="8" t="s">
        <v>667</v>
      </c>
      <c r="B601" s="8" t="s">
        <v>4394</v>
      </c>
      <c r="C601" s="15" t="s">
        <v>668</v>
      </c>
      <c r="D601" s="66">
        <v>46</v>
      </c>
      <c r="E601" s="83"/>
    </row>
    <row r="602" spans="1:5" ht="25.5" x14ac:dyDescent="0.2">
      <c r="A602" s="8" t="s">
        <v>677</v>
      </c>
      <c r="B602" s="8" t="s">
        <v>4394</v>
      </c>
      <c r="C602" s="15" t="s">
        <v>678</v>
      </c>
      <c r="D602" s="66" t="s">
        <v>4253</v>
      </c>
      <c r="E602" s="83"/>
    </row>
    <row r="603" spans="1:5" ht="25.5" x14ac:dyDescent="0.2">
      <c r="A603" s="8" t="s">
        <v>1240</v>
      </c>
      <c r="B603" s="8" t="s">
        <v>4444</v>
      </c>
      <c r="C603" s="15" t="s">
        <v>1241</v>
      </c>
      <c r="D603" s="66" t="s">
        <v>4297</v>
      </c>
      <c r="E603" s="83"/>
    </row>
    <row r="604" spans="1:5" ht="102" x14ac:dyDescent="0.2">
      <c r="A604" s="8" t="s">
        <v>751</v>
      </c>
      <c r="B604" s="8" t="s">
        <v>4399</v>
      </c>
      <c r="C604" s="15" t="s">
        <v>752</v>
      </c>
      <c r="D604" s="66" t="s">
        <v>4256</v>
      </c>
      <c r="E604" s="83"/>
    </row>
    <row r="605" spans="1:5" ht="38.25" x14ac:dyDescent="0.2">
      <c r="A605" s="8" t="s">
        <v>1615</v>
      </c>
      <c r="B605" s="8" t="s">
        <v>4472</v>
      </c>
      <c r="C605" s="15" t="s">
        <v>1616</v>
      </c>
      <c r="D605" s="66" t="s">
        <v>4325</v>
      </c>
      <c r="E605" s="83"/>
    </row>
    <row r="606" spans="1:5" ht="25.5" x14ac:dyDescent="0.2">
      <c r="A606" s="8" t="s">
        <v>2098</v>
      </c>
      <c r="B606" s="8" t="s">
        <v>4515</v>
      </c>
      <c r="C606" s="15" t="s">
        <v>2099</v>
      </c>
      <c r="D606" s="66">
        <v>218</v>
      </c>
      <c r="E606" s="83"/>
    </row>
    <row r="607" spans="1:5" ht="25.5" x14ac:dyDescent="0.2">
      <c r="A607" s="8" t="s">
        <v>797</v>
      </c>
      <c r="B607" s="8" t="s">
        <v>4403</v>
      </c>
      <c r="C607" s="15" t="s">
        <v>798</v>
      </c>
      <c r="D607" s="66" t="s">
        <v>4268</v>
      </c>
      <c r="E607" s="83"/>
    </row>
    <row r="608" spans="1:5" x14ac:dyDescent="0.2">
      <c r="A608" s="8" t="s">
        <v>972</v>
      </c>
      <c r="B608" s="8" t="s">
        <v>4418</v>
      </c>
      <c r="C608" s="15" t="s">
        <v>973</v>
      </c>
      <c r="D608" s="66" t="s">
        <v>4275</v>
      </c>
      <c r="E608" s="83"/>
    </row>
    <row r="609" spans="1:5" ht="38.25" x14ac:dyDescent="0.2">
      <c r="A609" s="8" t="s">
        <v>681</v>
      </c>
      <c r="B609" s="8" t="s">
        <v>4395</v>
      </c>
      <c r="C609" s="15" t="s">
        <v>682</v>
      </c>
      <c r="D609" s="66" t="s">
        <v>4260</v>
      </c>
      <c r="E609" s="83"/>
    </row>
    <row r="610" spans="1:5" ht="25.5" x14ac:dyDescent="0.2">
      <c r="A610" s="8" t="s">
        <v>974</v>
      </c>
      <c r="B610" s="8" t="s">
        <v>4418</v>
      </c>
      <c r="C610" s="15" t="s">
        <v>975</v>
      </c>
      <c r="D610" s="66" t="s">
        <v>4275</v>
      </c>
      <c r="E610" s="83"/>
    </row>
    <row r="611" spans="1:5" x14ac:dyDescent="0.2">
      <c r="A611" s="8" t="s">
        <v>1639</v>
      </c>
      <c r="B611" s="8" t="s">
        <v>4475</v>
      </c>
      <c r="C611" s="15" t="s">
        <v>1640</v>
      </c>
      <c r="D611" s="66" t="s">
        <v>4326</v>
      </c>
      <c r="E611" s="83"/>
    </row>
    <row r="612" spans="1:5" ht="51" x14ac:dyDescent="0.2">
      <c r="A612" s="8" t="s">
        <v>1641</v>
      </c>
      <c r="B612" s="8" t="s">
        <v>4475</v>
      </c>
      <c r="C612" s="15" t="s">
        <v>1642</v>
      </c>
      <c r="D612" s="66" t="s">
        <v>4326</v>
      </c>
      <c r="E612" s="83"/>
    </row>
    <row r="613" spans="1:5" ht="25.5" x14ac:dyDescent="0.2">
      <c r="A613" s="8" t="s">
        <v>1643</v>
      </c>
      <c r="B613" s="8" t="s">
        <v>4475</v>
      </c>
      <c r="C613" s="15" t="s">
        <v>1644</v>
      </c>
      <c r="D613" s="66" t="s">
        <v>4326</v>
      </c>
      <c r="E613" s="83"/>
    </row>
    <row r="614" spans="1:5" ht="38.25" x14ac:dyDescent="0.2">
      <c r="A614" s="8" t="s">
        <v>470</v>
      </c>
      <c r="B614" s="8" t="s">
        <v>4378</v>
      </c>
      <c r="C614" s="15" t="s">
        <v>471</v>
      </c>
      <c r="D614" s="66" t="s">
        <v>4246</v>
      </c>
      <c r="E614" s="83"/>
    </row>
    <row r="615" spans="1:5" ht="38.25" x14ac:dyDescent="0.2">
      <c r="A615" s="8" t="s">
        <v>1481</v>
      </c>
      <c r="B615" s="8" t="s">
        <v>4464</v>
      </c>
      <c r="C615" s="15" t="s">
        <v>1482</v>
      </c>
      <c r="D615" s="66" t="s">
        <v>4316</v>
      </c>
      <c r="E615" s="83"/>
    </row>
    <row r="616" spans="1:5" x14ac:dyDescent="0.2">
      <c r="A616" s="8" t="s">
        <v>1112</v>
      </c>
      <c r="B616" s="8" t="s">
        <v>4429</v>
      </c>
      <c r="C616" s="15" t="s">
        <v>1113</v>
      </c>
      <c r="D616" s="66" t="s">
        <v>4283</v>
      </c>
      <c r="E616" s="83"/>
    </row>
    <row r="617" spans="1:5" ht="38.25" x14ac:dyDescent="0.2">
      <c r="A617" s="8" t="s">
        <v>2390</v>
      </c>
      <c r="B617" s="8" t="s">
        <v>4536</v>
      </c>
      <c r="C617" s="15" t="s">
        <v>2391</v>
      </c>
      <c r="D617" s="66" t="s">
        <v>4369</v>
      </c>
      <c r="E617" s="83"/>
    </row>
    <row r="618" spans="1:5" x14ac:dyDescent="0.2">
      <c r="A618" s="8" t="s">
        <v>1295</v>
      </c>
      <c r="B618" s="8" t="s">
        <v>4450</v>
      </c>
      <c r="C618" s="15" t="s">
        <v>1296</v>
      </c>
      <c r="D618" s="66" t="s">
        <v>4303</v>
      </c>
      <c r="E618" s="83"/>
    </row>
    <row r="619" spans="1:5" x14ac:dyDescent="0.2">
      <c r="A619" s="8" t="s">
        <v>1184</v>
      </c>
      <c r="B619" s="8" t="s">
        <v>4437</v>
      </c>
      <c r="C619" s="15" t="s">
        <v>1185</v>
      </c>
      <c r="D619" s="66" t="s">
        <v>4291</v>
      </c>
      <c r="E619" s="83"/>
    </row>
    <row r="620" spans="1:5" ht="25.5" x14ac:dyDescent="0.2">
      <c r="A620" s="8" t="s">
        <v>402</v>
      </c>
      <c r="B620" s="8" t="s">
        <v>4375</v>
      </c>
      <c r="C620" s="15" t="s">
        <v>403</v>
      </c>
      <c r="D620" s="66" t="s">
        <v>4240</v>
      </c>
      <c r="E620" s="83"/>
    </row>
    <row r="621" spans="1:5" ht="25.5" x14ac:dyDescent="0.2">
      <c r="A621" s="8" t="s">
        <v>2001</v>
      </c>
      <c r="B621" s="8" t="s">
        <v>4505</v>
      </c>
      <c r="C621" s="15" t="s">
        <v>2002</v>
      </c>
      <c r="D621" s="66" t="s">
        <v>4336</v>
      </c>
      <c r="E621" s="83"/>
    </row>
    <row r="622" spans="1:5" ht="25.5" x14ac:dyDescent="0.2">
      <c r="A622" s="8" t="s">
        <v>2344</v>
      </c>
      <c r="B622" s="8" t="s">
        <v>4532</v>
      </c>
      <c r="C622" s="15" t="s">
        <v>2345</v>
      </c>
      <c r="D622" s="66" t="s">
        <v>4365</v>
      </c>
      <c r="E622" s="83"/>
    </row>
    <row r="623" spans="1:5" x14ac:dyDescent="0.2">
      <c r="A623" s="8" t="s">
        <v>274</v>
      </c>
      <c r="B623" s="8" t="s">
        <v>4371</v>
      </c>
      <c r="C623" s="15" t="s">
        <v>275</v>
      </c>
      <c r="D623" s="66">
        <v>40</v>
      </c>
      <c r="E623" s="83"/>
    </row>
    <row r="624" spans="1:5" ht="25.5" x14ac:dyDescent="0.2">
      <c r="A624" s="8" t="s">
        <v>2188</v>
      </c>
      <c r="B624" s="8" t="s">
        <v>4521</v>
      </c>
      <c r="C624" s="15" t="s">
        <v>2189</v>
      </c>
      <c r="D624" s="66" t="s">
        <v>4355</v>
      </c>
      <c r="E624" s="83"/>
    </row>
    <row r="625" spans="1:5" x14ac:dyDescent="0.2">
      <c r="A625" s="8" t="s">
        <v>357</v>
      </c>
      <c r="B625" s="8" t="s">
        <v>4373</v>
      </c>
      <c r="C625" s="15" t="s">
        <v>358</v>
      </c>
      <c r="D625" s="66" t="s">
        <v>4229</v>
      </c>
      <c r="E625" s="83"/>
    </row>
    <row r="626" spans="1:5" ht="25.5" x14ac:dyDescent="0.2">
      <c r="A626" s="8" t="s">
        <v>771</v>
      </c>
      <c r="B626" s="8" t="s">
        <v>4401</v>
      </c>
      <c r="C626" s="15" t="s">
        <v>772</v>
      </c>
      <c r="D626" s="66">
        <v>47</v>
      </c>
      <c r="E626" s="83"/>
    </row>
    <row r="627" spans="1:5" ht="25.5" x14ac:dyDescent="0.2">
      <c r="A627" s="8" t="s">
        <v>2007</v>
      </c>
      <c r="B627" s="8" t="s">
        <v>4506</v>
      </c>
      <c r="C627" s="15" t="s">
        <v>2008</v>
      </c>
      <c r="D627" s="66" t="s">
        <v>4333</v>
      </c>
      <c r="E627" s="83"/>
    </row>
    <row r="628" spans="1:5" ht="25.5" x14ac:dyDescent="0.2">
      <c r="A628" s="8" t="s">
        <v>2392</v>
      </c>
      <c r="B628" s="8" t="s">
        <v>4536</v>
      </c>
      <c r="C628" s="15" t="s">
        <v>2393</v>
      </c>
      <c r="D628" s="66" t="s">
        <v>4369</v>
      </c>
      <c r="E628" s="83"/>
    </row>
    <row r="629" spans="1:5" x14ac:dyDescent="0.2">
      <c r="A629" s="8" t="s">
        <v>1345</v>
      </c>
      <c r="B629" s="8" t="s">
        <v>4454</v>
      </c>
      <c r="C629" s="15" t="s">
        <v>1346</v>
      </c>
      <c r="D629" s="66" t="s">
        <v>4306</v>
      </c>
      <c r="E629" s="83"/>
    </row>
    <row r="630" spans="1:5" ht="38.25" x14ac:dyDescent="0.2">
      <c r="A630" s="8" t="s">
        <v>1331</v>
      </c>
      <c r="B630" s="8" t="s">
        <v>4453</v>
      </c>
      <c r="C630" s="15" t="s">
        <v>1332</v>
      </c>
      <c r="D630" s="66" t="s">
        <v>4307</v>
      </c>
      <c r="E630" s="83"/>
    </row>
    <row r="631" spans="1:5" ht="25.5" x14ac:dyDescent="0.2">
      <c r="A631" s="8" t="s">
        <v>1333</v>
      </c>
      <c r="B631" s="8" t="s">
        <v>4453</v>
      </c>
      <c r="C631" s="15" t="s">
        <v>1334</v>
      </c>
      <c r="D631" s="66" t="s">
        <v>4306</v>
      </c>
      <c r="E631" s="83"/>
    </row>
    <row r="632" spans="1:5" x14ac:dyDescent="0.2">
      <c r="A632" s="8" t="s">
        <v>2170</v>
      </c>
      <c r="B632" s="8" t="s">
        <v>4520</v>
      </c>
      <c r="C632" s="15" t="s">
        <v>2171</v>
      </c>
      <c r="D632" s="66" t="s">
        <v>4354</v>
      </c>
      <c r="E632" s="83"/>
    </row>
    <row r="633" spans="1:5" ht="25.5" x14ac:dyDescent="0.2">
      <c r="A633" s="8" t="s">
        <v>992</v>
      </c>
      <c r="B633" s="8" t="s">
        <v>4419</v>
      </c>
      <c r="C633" s="15" t="s">
        <v>993</v>
      </c>
      <c r="D633" s="66" t="s">
        <v>4276</v>
      </c>
      <c r="E633" s="83"/>
    </row>
    <row r="634" spans="1:5" ht="25.5" x14ac:dyDescent="0.2">
      <c r="A634" s="8" t="s">
        <v>994</v>
      </c>
      <c r="B634" s="8" t="s">
        <v>4419</v>
      </c>
      <c r="C634" s="15" t="s">
        <v>995</v>
      </c>
      <c r="D634" s="66" t="s">
        <v>4276</v>
      </c>
      <c r="E634" s="83"/>
    </row>
    <row r="635" spans="1:5" x14ac:dyDescent="0.2">
      <c r="A635" s="8" t="s">
        <v>996</v>
      </c>
      <c r="B635" s="8" t="s">
        <v>4419</v>
      </c>
      <c r="C635" s="15" t="s">
        <v>997</v>
      </c>
      <c r="D635" s="66" t="s">
        <v>4276</v>
      </c>
      <c r="E635" s="83"/>
    </row>
    <row r="636" spans="1:5" x14ac:dyDescent="0.2">
      <c r="A636" s="8" t="s">
        <v>976</v>
      </c>
      <c r="B636" s="8" t="s">
        <v>4418</v>
      </c>
      <c r="C636" s="15" t="s">
        <v>977</v>
      </c>
      <c r="D636" s="66">
        <v>52</v>
      </c>
      <c r="E636" s="83"/>
    </row>
    <row r="637" spans="1:5" ht="25.5" x14ac:dyDescent="0.2">
      <c r="A637" s="8" t="s">
        <v>1034</v>
      </c>
      <c r="B637" s="8" t="s">
        <v>4421</v>
      </c>
      <c r="C637" s="15" t="s">
        <v>1035</v>
      </c>
      <c r="D637" s="66" t="s">
        <v>4279</v>
      </c>
      <c r="E637" s="83"/>
    </row>
    <row r="638" spans="1:5" ht="25.5" x14ac:dyDescent="0.2">
      <c r="A638" s="8" t="s">
        <v>1032</v>
      </c>
      <c r="B638" s="8" t="s">
        <v>4421</v>
      </c>
      <c r="C638" s="15" t="s">
        <v>1033</v>
      </c>
      <c r="D638" s="66" t="s">
        <v>4279</v>
      </c>
      <c r="E638" s="83"/>
    </row>
    <row r="639" spans="1:5" x14ac:dyDescent="0.2">
      <c r="A639" s="8" t="s">
        <v>1022</v>
      </c>
      <c r="B639" s="8" t="s">
        <v>4421</v>
      </c>
      <c r="C639" s="15" t="s">
        <v>1023</v>
      </c>
      <c r="D639" s="66" t="s">
        <v>4279</v>
      </c>
      <c r="E639" s="83"/>
    </row>
    <row r="640" spans="1:5" ht="25.5" x14ac:dyDescent="0.2">
      <c r="A640" s="8" t="s">
        <v>1794</v>
      </c>
      <c r="B640" s="8" t="s">
        <v>4489</v>
      </c>
      <c r="C640" s="15" t="s">
        <v>1795</v>
      </c>
      <c r="D640" s="66" t="s">
        <v>4331</v>
      </c>
      <c r="E640" s="83"/>
    </row>
    <row r="641" spans="1:5" x14ac:dyDescent="0.2">
      <c r="A641" s="8" t="s">
        <v>2308</v>
      </c>
      <c r="B641" s="8" t="s">
        <v>4529</v>
      </c>
      <c r="C641" s="15" t="s">
        <v>2309</v>
      </c>
      <c r="D641" s="66" t="s">
        <v>4364</v>
      </c>
      <c r="E641" s="83"/>
    </row>
    <row r="642" spans="1:5" ht="25.5" x14ac:dyDescent="0.2">
      <c r="A642" s="8" t="s">
        <v>533</v>
      </c>
      <c r="B642" s="8" t="s">
        <v>4383</v>
      </c>
      <c r="C642" s="15" t="s">
        <v>534</v>
      </c>
      <c r="D642" s="66" t="s">
        <v>4251</v>
      </c>
      <c r="E642" s="83"/>
    </row>
    <row r="643" spans="1:5" ht="25.5" x14ac:dyDescent="0.2">
      <c r="A643" s="8" t="s">
        <v>2023</v>
      </c>
      <c r="B643" s="8" t="s">
        <v>4507</v>
      </c>
      <c r="C643" s="15" t="s">
        <v>2024</v>
      </c>
      <c r="D643" s="66" t="s">
        <v>4337</v>
      </c>
      <c r="E643" s="83"/>
    </row>
    <row r="644" spans="1:5" ht="25.5" x14ac:dyDescent="0.2">
      <c r="A644" s="8" t="s">
        <v>1847</v>
      </c>
      <c r="B644" s="8" t="s">
        <v>4492</v>
      </c>
      <c r="C644" s="15" t="s">
        <v>1848</v>
      </c>
      <c r="D644" s="66" t="s">
        <v>4337</v>
      </c>
      <c r="E644" s="83"/>
    </row>
    <row r="645" spans="1:5" ht="25.5" x14ac:dyDescent="0.2">
      <c r="A645" s="84" t="s">
        <v>4681</v>
      </c>
      <c r="B645" s="8" t="s">
        <v>4372</v>
      </c>
      <c r="C645" s="15" t="s">
        <v>334</v>
      </c>
      <c r="D645" s="66" t="s">
        <v>4230</v>
      </c>
      <c r="E645" s="83"/>
    </row>
    <row r="646" spans="1:5" ht="153" x14ac:dyDescent="0.2">
      <c r="A646" s="84" t="s">
        <v>4666</v>
      </c>
      <c r="B646" s="8" t="s">
        <v>4405</v>
      </c>
      <c r="C646" s="15" t="s">
        <v>809</v>
      </c>
      <c r="D646" s="66" t="s">
        <v>4262</v>
      </c>
      <c r="E646" s="83"/>
    </row>
    <row r="647" spans="1:5" x14ac:dyDescent="0.2">
      <c r="A647" s="8" t="s">
        <v>1268</v>
      </c>
      <c r="B647" s="8" t="s">
        <v>4447</v>
      </c>
      <c r="C647" s="15" t="s">
        <v>1269</v>
      </c>
      <c r="D647" s="66" t="s">
        <v>4300</v>
      </c>
      <c r="E647" s="83"/>
    </row>
    <row r="648" spans="1:5" x14ac:dyDescent="0.2">
      <c r="A648" s="8" t="s">
        <v>1921</v>
      </c>
      <c r="B648" s="8" t="s">
        <v>4499</v>
      </c>
      <c r="C648" s="15" t="s">
        <v>1922</v>
      </c>
      <c r="D648" s="66" t="s">
        <v>4341</v>
      </c>
      <c r="E648" s="83"/>
    </row>
    <row r="649" spans="1:5" ht="25.5" x14ac:dyDescent="0.2">
      <c r="A649" s="8" t="s">
        <v>683</v>
      </c>
      <c r="B649" s="8" t="s">
        <v>4395</v>
      </c>
      <c r="C649" s="15" t="s">
        <v>684</v>
      </c>
      <c r="D649" s="66" t="s">
        <v>4260</v>
      </c>
      <c r="E649" s="83"/>
    </row>
    <row r="650" spans="1:5" ht="25.5" x14ac:dyDescent="0.2">
      <c r="A650" s="8" t="s">
        <v>492</v>
      </c>
      <c r="B650" s="8" t="s">
        <v>4380</v>
      </c>
      <c r="C650" s="15" t="s">
        <v>493</v>
      </c>
      <c r="D650" s="66" t="s">
        <v>4247</v>
      </c>
      <c r="E650" s="83"/>
    </row>
    <row r="651" spans="1:5" x14ac:dyDescent="0.2">
      <c r="A651" s="8" t="s">
        <v>412</v>
      </c>
      <c r="B651" s="8" t="s">
        <v>4375</v>
      </c>
      <c r="C651" s="15" t="s">
        <v>413</v>
      </c>
      <c r="D651" s="66" t="s">
        <v>4241</v>
      </c>
      <c r="E651" s="83"/>
    </row>
    <row r="652" spans="1:5" ht="38.25" x14ac:dyDescent="0.2">
      <c r="A652" s="84" t="s">
        <v>4680</v>
      </c>
      <c r="B652" s="8" t="s">
        <v>4519</v>
      </c>
      <c r="C652" s="15" t="s">
        <v>2161</v>
      </c>
      <c r="D652" s="66" t="s">
        <v>4353</v>
      </c>
      <c r="E652" s="83"/>
    </row>
    <row r="653" spans="1:5" ht="38.25" x14ac:dyDescent="0.2">
      <c r="A653" s="84" t="s">
        <v>4667</v>
      </c>
      <c r="B653" s="8" t="s">
        <v>4521</v>
      </c>
      <c r="C653" s="15" t="s">
        <v>2161</v>
      </c>
      <c r="D653" s="66" t="s">
        <v>4355</v>
      </c>
      <c r="E653" s="83"/>
    </row>
    <row r="654" spans="1:5" ht="38.25" x14ac:dyDescent="0.2">
      <c r="A654" s="8" t="s">
        <v>1809</v>
      </c>
      <c r="B654" s="8" t="s">
        <v>4490</v>
      </c>
      <c r="C654" s="15" t="s">
        <v>1810</v>
      </c>
      <c r="D654" s="66" t="s">
        <v>4335</v>
      </c>
      <c r="E654" s="83"/>
    </row>
    <row r="655" spans="1:5" ht="38.25" x14ac:dyDescent="0.2">
      <c r="A655" s="8" t="s">
        <v>1717</v>
      </c>
      <c r="B655" s="8" t="s">
        <v>4481</v>
      </c>
      <c r="C655" s="15" t="s">
        <v>1718</v>
      </c>
      <c r="D655" s="66">
        <v>212</v>
      </c>
      <c r="E655" s="83"/>
    </row>
    <row r="656" spans="1:5" ht="38.25" x14ac:dyDescent="0.2">
      <c r="A656" s="8" t="s">
        <v>1989</v>
      </c>
      <c r="B656" s="8" t="s">
        <v>4504</v>
      </c>
      <c r="C656" s="15" t="s">
        <v>1990</v>
      </c>
      <c r="D656" s="66">
        <v>218</v>
      </c>
      <c r="E656" s="83"/>
    </row>
    <row r="657" spans="1:5" ht="38.25" x14ac:dyDescent="0.2">
      <c r="A657" s="8" t="s">
        <v>1845</v>
      </c>
      <c r="B657" s="8" t="s">
        <v>4492</v>
      </c>
      <c r="C657" s="15" t="s">
        <v>1846</v>
      </c>
      <c r="D657" s="66">
        <v>216</v>
      </c>
      <c r="E657" s="83"/>
    </row>
    <row r="658" spans="1:5" ht="38.25" x14ac:dyDescent="0.2">
      <c r="A658" s="84" t="s">
        <v>4679</v>
      </c>
      <c r="B658" s="8" t="s">
        <v>4481</v>
      </c>
      <c r="C658" s="15" t="s">
        <v>1719</v>
      </c>
      <c r="D658" s="66">
        <v>212</v>
      </c>
      <c r="E658" s="83"/>
    </row>
    <row r="659" spans="1:5" x14ac:dyDescent="0.2">
      <c r="A659" s="84" t="s">
        <v>4668</v>
      </c>
      <c r="B659" s="8" t="s">
        <v>4491</v>
      </c>
      <c r="C659" s="15" t="s">
        <v>1825</v>
      </c>
      <c r="D659" s="66" t="s">
        <v>4328</v>
      </c>
      <c r="E659" s="83"/>
    </row>
    <row r="660" spans="1:5" ht="25.5" x14ac:dyDescent="0.2">
      <c r="A660" s="8" t="s">
        <v>1462</v>
      </c>
      <c r="B660" s="8" t="s">
        <v>4463</v>
      </c>
      <c r="C660" s="15" t="s">
        <v>1463</v>
      </c>
      <c r="D660" s="66" t="s">
        <v>4315</v>
      </c>
      <c r="E660" s="83"/>
    </row>
    <row r="661" spans="1:5" ht="25.5" x14ac:dyDescent="0.2">
      <c r="A661" s="8" t="s">
        <v>1464</v>
      </c>
      <c r="B661" s="8" t="s">
        <v>4463</v>
      </c>
      <c r="C661" s="15" t="s">
        <v>1465</v>
      </c>
      <c r="D661" s="66" t="s">
        <v>4315</v>
      </c>
      <c r="E661" s="83"/>
    </row>
    <row r="662" spans="1:5" x14ac:dyDescent="0.2">
      <c r="A662" s="8" t="s">
        <v>1790</v>
      </c>
      <c r="B662" s="8" t="s">
        <v>4488</v>
      </c>
      <c r="C662" s="15" t="s">
        <v>1791</v>
      </c>
      <c r="D662" s="66" t="s">
        <v>4331</v>
      </c>
      <c r="E662" s="83"/>
    </row>
    <row r="663" spans="1:5" ht="25.5" x14ac:dyDescent="0.2">
      <c r="A663" s="8" t="s">
        <v>2172</v>
      </c>
      <c r="B663" s="8" t="s">
        <v>4520</v>
      </c>
      <c r="C663" s="15" t="s">
        <v>2173</v>
      </c>
      <c r="D663" s="66" t="s">
        <v>4354</v>
      </c>
      <c r="E663" s="83"/>
    </row>
    <row r="664" spans="1:5" ht="25.5" x14ac:dyDescent="0.2">
      <c r="A664" s="8" t="s">
        <v>1057</v>
      </c>
      <c r="B664" s="8" t="s">
        <v>4424</v>
      </c>
      <c r="C664" s="15" t="s">
        <v>1058</v>
      </c>
      <c r="D664" s="66" t="s">
        <v>4269</v>
      </c>
      <c r="E664" s="83"/>
    </row>
    <row r="665" spans="1:5" x14ac:dyDescent="0.2">
      <c r="A665" s="8" t="s">
        <v>2100</v>
      </c>
      <c r="B665" s="8" t="s">
        <v>4515</v>
      </c>
      <c r="C665" s="15" t="s">
        <v>2101</v>
      </c>
      <c r="D665" s="66">
        <v>218</v>
      </c>
      <c r="E665" s="83"/>
    </row>
    <row r="666" spans="1:5" ht="25.5" x14ac:dyDescent="0.2">
      <c r="A666" s="8" t="s">
        <v>757</v>
      </c>
      <c r="B666" s="8" t="s">
        <v>4400</v>
      </c>
      <c r="C666" s="15" t="s">
        <v>758</v>
      </c>
      <c r="D666" s="66" t="s">
        <v>4253</v>
      </c>
      <c r="E666" s="83"/>
    </row>
    <row r="667" spans="1:5" ht="25.5" x14ac:dyDescent="0.2">
      <c r="A667" s="8" t="s">
        <v>539</v>
      </c>
      <c r="B667" s="8" t="s">
        <v>4384</v>
      </c>
      <c r="C667" s="15" t="s">
        <v>540</v>
      </c>
      <c r="D667" s="66" t="s">
        <v>4253</v>
      </c>
      <c r="E667" s="83"/>
    </row>
    <row r="668" spans="1:5" ht="89.25" x14ac:dyDescent="0.2">
      <c r="A668" s="8" t="s">
        <v>2264</v>
      </c>
      <c r="B668" s="8" t="s">
        <v>4526</v>
      </c>
      <c r="C668" s="15" t="s">
        <v>2265</v>
      </c>
      <c r="D668" s="66" t="s">
        <v>4314</v>
      </c>
      <c r="E668" s="83"/>
    </row>
    <row r="669" spans="1:5" x14ac:dyDescent="0.2">
      <c r="A669" s="8" t="s">
        <v>1724</v>
      </c>
      <c r="B669" s="8" t="s">
        <v>4482</v>
      </c>
      <c r="C669" s="15" t="s">
        <v>1725</v>
      </c>
      <c r="D669" s="66" t="s">
        <v>4330</v>
      </c>
      <c r="E669" s="83"/>
    </row>
    <row r="670" spans="1:5" x14ac:dyDescent="0.2">
      <c r="A670" s="8" t="s">
        <v>1501</v>
      </c>
      <c r="B670" s="8" t="s">
        <v>4465</v>
      </c>
      <c r="C670" s="15" t="s">
        <v>1502</v>
      </c>
      <c r="D670" s="66">
        <v>208</v>
      </c>
      <c r="E670" s="83"/>
    </row>
    <row r="671" spans="1:5" x14ac:dyDescent="0.2">
      <c r="A671" s="84" t="s">
        <v>4669</v>
      </c>
      <c r="B671" s="8" t="s">
        <v>4470</v>
      </c>
      <c r="C671" s="15" t="s">
        <v>1502</v>
      </c>
      <c r="D671" s="66">
        <v>208</v>
      </c>
      <c r="E671" s="83"/>
    </row>
    <row r="672" spans="1:5" ht="25.5" x14ac:dyDescent="0.2">
      <c r="A672" s="8" t="s">
        <v>1507</v>
      </c>
      <c r="B672" s="8" t="s">
        <v>4465</v>
      </c>
      <c r="C672" s="15" t="s">
        <v>1508</v>
      </c>
      <c r="D672" s="66">
        <v>208</v>
      </c>
      <c r="E672" s="83"/>
    </row>
    <row r="673" spans="1:5" ht="25.5" x14ac:dyDescent="0.2">
      <c r="A673" s="8" t="s">
        <v>1493</v>
      </c>
      <c r="B673" s="8" t="s">
        <v>4465</v>
      </c>
      <c r="C673" s="15" t="s">
        <v>1494</v>
      </c>
      <c r="D673" s="66" t="s">
        <v>4311</v>
      </c>
      <c r="E673" s="83"/>
    </row>
    <row r="674" spans="1:5" ht="25.5" x14ac:dyDescent="0.2">
      <c r="A674" s="8" t="s">
        <v>1359</v>
      </c>
      <c r="B674" s="8" t="s">
        <v>4455</v>
      </c>
      <c r="C674" s="15" t="s">
        <v>1360</v>
      </c>
      <c r="D674" s="66" t="s">
        <v>4307</v>
      </c>
      <c r="E674" s="83"/>
    </row>
    <row r="675" spans="1:5" x14ac:dyDescent="0.2">
      <c r="A675" s="8" t="s">
        <v>685</v>
      </c>
      <c r="B675" s="8" t="s">
        <v>4395</v>
      </c>
      <c r="C675" s="15" t="s">
        <v>686</v>
      </c>
      <c r="D675" s="66" t="s">
        <v>4260</v>
      </c>
      <c r="E675" s="83"/>
    </row>
    <row r="676" spans="1:5" ht="25.5" x14ac:dyDescent="0.2">
      <c r="A676" s="8" t="s">
        <v>1889</v>
      </c>
      <c r="B676" s="8" t="s">
        <v>4496</v>
      </c>
      <c r="C676" s="15" t="s">
        <v>1890</v>
      </c>
      <c r="D676" s="66" t="s">
        <v>4339</v>
      </c>
      <c r="E676" s="83"/>
    </row>
    <row r="677" spans="1:5" ht="25.5" x14ac:dyDescent="0.2">
      <c r="A677" s="8" t="s">
        <v>2298</v>
      </c>
      <c r="B677" s="8" t="s">
        <v>4528</v>
      </c>
      <c r="C677" s="15" t="s">
        <v>2299</v>
      </c>
      <c r="D677" s="66" t="s">
        <v>4362</v>
      </c>
      <c r="E677" s="83"/>
    </row>
    <row r="678" spans="1:5" ht="51" x14ac:dyDescent="0.2">
      <c r="A678" s="8" t="s">
        <v>1361</v>
      </c>
      <c r="B678" s="8" t="s">
        <v>4455</v>
      </c>
      <c r="C678" s="15" t="s">
        <v>1362</v>
      </c>
      <c r="D678" s="66" t="s">
        <v>4307</v>
      </c>
      <c r="E678" s="83"/>
    </row>
    <row r="679" spans="1:5" x14ac:dyDescent="0.2">
      <c r="A679" s="8" t="s">
        <v>1826</v>
      </c>
      <c r="B679" s="8" t="s">
        <v>4491</v>
      </c>
      <c r="C679" s="15" t="s">
        <v>1827</v>
      </c>
      <c r="D679" s="66" t="s">
        <v>4328</v>
      </c>
      <c r="E679" s="83"/>
    </row>
    <row r="680" spans="1:5" ht="25.5" x14ac:dyDescent="0.2">
      <c r="A680" s="8" t="s">
        <v>1527</v>
      </c>
      <c r="B680" s="8" t="s">
        <v>4467</v>
      </c>
      <c r="C680" s="15" t="s">
        <v>1528</v>
      </c>
      <c r="D680" s="66" t="s">
        <v>4311</v>
      </c>
      <c r="E680" s="83"/>
    </row>
    <row r="681" spans="1:5" ht="38.25" x14ac:dyDescent="0.2">
      <c r="A681" s="8" t="s">
        <v>1347</v>
      </c>
      <c r="B681" s="8" t="s">
        <v>4454</v>
      </c>
      <c r="C681" s="15" t="s">
        <v>1348</v>
      </c>
      <c r="D681" s="66" t="s">
        <v>4307</v>
      </c>
      <c r="E681" s="83"/>
    </row>
    <row r="682" spans="1:5" ht="25.5" x14ac:dyDescent="0.2">
      <c r="A682" s="8" t="s">
        <v>2237</v>
      </c>
      <c r="B682" s="8" t="s">
        <v>4524</v>
      </c>
      <c r="C682" s="15" t="s">
        <v>2238</v>
      </c>
      <c r="D682" s="66">
        <v>221</v>
      </c>
      <c r="E682" s="83"/>
    </row>
    <row r="683" spans="1:5" ht="51" x14ac:dyDescent="0.2">
      <c r="A683" s="8" t="s">
        <v>1897</v>
      </c>
      <c r="B683" s="8" t="s">
        <v>4497</v>
      </c>
      <c r="C683" s="15" t="s">
        <v>1898</v>
      </c>
      <c r="D683" s="66" t="s">
        <v>4340</v>
      </c>
      <c r="E683" s="83"/>
    </row>
    <row r="684" spans="1:5" ht="25.5" x14ac:dyDescent="0.2">
      <c r="A684" s="8" t="s">
        <v>2278</v>
      </c>
      <c r="B684" s="8" t="s">
        <v>4527</v>
      </c>
      <c r="C684" s="15" t="s">
        <v>2279</v>
      </c>
      <c r="D684" s="66" t="s">
        <v>4360</v>
      </c>
      <c r="E684" s="83"/>
    </row>
    <row r="685" spans="1:5" ht="25.5" x14ac:dyDescent="0.2">
      <c r="A685" s="8" t="s">
        <v>753</v>
      </c>
      <c r="B685" s="8" t="s">
        <v>4400</v>
      </c>
      <c r="C685" s="15" t="s">
        <v>754</v>
      </c>
      <c r="D685" s="66" t="s">
        <v>4253</v>
      </c>
      <c r="E685" s="83"/>
    </row>
    <row r="686" spans="1:5" x14ac:dyDescent="0.2">
      <c r="A686" s="8" t="s">
        <v>1828</v>
      </c>
      <c r="B686" s="8" t="s">
        <v>4491</v>
      </c>
      <c r="C686" s="15" t="s">
        <v>1829</v>
      </c>
      <c r="D686" s="66" t="s">
        <v>4328</v>
      </c>
      <c r="E686" s="83"/>
    </row>
    <row r="687" spans="1:5" x14ac:dyDescent="0.2">
      <c r="A687" s="8" t="s">
        <v>1671</v>
      </c>
      <c r="B687" s="8" t="s">
        <v>4478</v>
      </c>
      <c r="C687" s="15" t="s">
        <v>1672</v>
      </c>
      <c r="D687" s="66" t="s">
        <v>4328</v>
      </c>
      <c r="E687" s="83"/>
    </row>
    <row r="688" spans="1:5" x14ac:dyDescent="0.2">
      <c r="A688" s="8" t="s">
        <v>2190</v>
      </c>
      <c r="B688" s="8" t="s">
        <v>4521</v>
      </c>
      <c r="C688" s="15" t="s">
        <v>2191</v>
      </c>
      <c r="D688" s="66" t="s">
        <v>4355</v>
      </c>
      <c r="E688" s="83"/>
    </row>
    <row r="689" spans="1:5" ht="38.25" x14ac:dyDescent="0.2">
      <c r="A689" s="8" t="s">
        <v>2235</v>
      </c>
      <c r="B689" s="8" t="s">
        <v>4524</v>
      </c>
      <c r="C689" s="15" t="s">
        <v>2236</v>
      </c>
      <c r="D689" s="66">
        <v>221</v>
      </c>
      <c r="E689" s="83"/>
    </row>
    <row r="690" spans="1:5" ht="25.5" x14ac:dyDescent="0.2">
      <c r="A690" s="8" t="s">
        <v>1397</v>
      </c>
      <c r="B690" s="8" t="s">
        <v>4458</v>
      </c>
      <c r="C690" s="15" t="s">
        <v>1398</v>
      </c>
      <c r="D690" s="66" t="s">
        <v>3989</v>
      </c>
      <c r="E690" s="83"/>
    </row>
    <row r="691" spans="1:5" ht="38.25" x14ac:dyDescent="0.2">
      <c r="A691" s="8" t="s">
        <v>1607</v>
      </c>
      <c r="B691" s="8" t="s">
        <v>4472</v>
      </c>
      <c r="C691" s="15" t="s">
        <v>1608</v>
      </c>
      <c r="D691" s="66" t="s">
        <v>4325</v>
      </c>
      <c r="E691" s="83"/>
    </row>
    <row r="692" spans="1:5" ht="25.5" x14ac:dyDescent="0.2">
      <c r="A692" s="8" t="s">
        <v>1210</v>
      </c>
      <c r="B692" s="8" t="s">
        <v>4440</v>
      </c>
      <c r="C692" s="15" t="s">
        <v>1211</v>
      </c>
      <c r="D692" s="66" t="s">
        <v>4293</v>
      </c>
      <c r="E692" s="83"/>
    </row>
    <row r="693" spans="1:5" ht="51" x14ac:dyDescent="0.2">
      <c r="A693" s="8" t="s">
        <v>1087</v>
      </c>
      <c r="B693" s="8" t="s">
        <v>4427</v>
      </c>
      <c r="C693" s="15" t="s">
        <v>1088</v>
      </c>
      <c r="D693" s="66">
        <v>53</v>
      </c>
      <c r="E693" s="83"/>
    </row>
    <row r="694" spans="1:5" ht="38.25" x14ac:dyDescent="0.2">
      <c r="A694" s="8" t="s">
        <v>950</v>
      </c>
      <c r="B694" s="8" t="s">
        <v>4417</v>
      </c>
      <c r="C694" s="15" t="s">
        <v>951</v>
      </c>
      <c r="D694" s="66" t="s">
        <v>3530</v>
      </c>
      <c r="E694" s="83"/>
    </row>
    <row r="695" spans="1:5" ht="25.5" x14ac:dyDescent="0.2">
      <c r="A695" s="8" t="s">
        <v>2011</v>
      </c>
      <c r="B695" s="8" t="s">
        <v>4506</v>
      </c>
      <c r="C695" s="15" t="s">
        <v>2012</v>
      </c>
      <c r="D695" s="66" t="s">
        <v>4333</v>
      </c>
      <c r="E695" s="83"/>
    </row>
    <row r="696" spans="1:5" x14ac:dyDescent="0.2">
      <c r="A696" s="8" t="s">
        <v>1796</v>
      </c>
      <c r="B696" s="8" t="s">
        <v>4489</v>
      </c>
      <c r="C696" s="15" t="s">
        <v>1797</v>
      </c>
      <c r="D696" s="66" t="s">
        <v>4331</v>
      </c>
      <c r="E696" s="83"/>
    </row>
    <row r="697" spans="1:5" ht="38.25" x14ac:dyDescent="0.2">
      <c r="A697" s="8" t="s">
        <v>341</v>
      </c>
      <c r="B697" s="8" t="s">
        <v>4373</v>
      </c>
      <c r="C697" s="15" t="s">
        <v>342</v>
      </c>
      <c r="D697" s="66" t="s">
        <v>4237</v>
      </c>
      <c r="E697" s="83"/>
    </row>
    <row r="698" spans="1:5" ht="25.5" x14ac:dyDescent="0.2">
      <c r="A698" s="8" t="s">
        <v>545</v>
      </c>
      <c r="B698" s="8" t="s">
        <v>4384</v>
      </c>
      <c r="C698" s="15" t="s">
        <v>546</v>
      </c>
      <c r="D698" s="66" t="s">
        <v>4253</v>
      </c>
      <c r="E698" s="83"/>
    </row>
    <row r="699" spans="1:5" ht="25.5" x14ac:dyDescent="0.2">
      <c r="A699" s="8" t="s">
        <v>1813</v>
      </c>
      <c r="B699" s="8" t="s">
        <v>4490</v>
      </c>
      <c r="C699" s="15" t="s">
        <v>1814</v>
      </c>
      <c r="D699" s="66" t="s">
        <v>4335</v>
      </c>
      <c r="E699" s="83"/>
    </row>
    <row r="700" spans="1:5" ht="25.5" x14ac:dyDescent="0.2">
      <c r="A700" s="8" t="s">
        <v>741</v>
      </c>
      <c r="B700" s="8" t="s">
        <v>4398</v>
      </c>
      <c r="C700" s="15" t="s">
        <v>742</v>
      </c>
      <c r="D700" s="66" t="s">
        <v>4264</v>
      </c>
      <c r="E700" s="83"/>
    </row>
    <row r="701" spans="1:5" ht="25.5" x14ac:dyDescent="0.2">
      <c r="A701" s="8" t="s">
        <v>1051</v>
      </c>
      <c r="B701" s="8" t="s">
        <v>4423</v>
      </c>
      <c r="C701" s="15" t="s">
        <v>1052</v>
      </c>
      <c r="D701" s="66" t="s">
        <v>4277</v>
      </c>
      <c r="E701" s="83"/>
    </row>
    <row r="702" spans="1:5" x14ac:dyDescent="0.2">
      <c r="A702" s="8" t="s">
        <v>1155</v>
      </c>
      <c r="B702" s="8" t="s">
        <v>4434</v>
      </c>
      <c r="C702" s="15" t="s">
        <v>1156</v>
      </c>
      <c r="D702" s="66" t="s">
        <v>4287</v>
      </c>
      <c r="E702" s="83"/>
    </row>
    <row r="703" spans="1:5" ht="25.5" x14ac:dyDescent="0.2">
      <c r="A703" s="8" t="s">
        <v>1248</v>
      </c>
      <c r="B703" s="8" t="s">
        <v>4445</v>
      </c>
      <c r="C703" s="15" t="s">
        <v>1249</v>
      </c>
      <c r="D703" s="66" t="s">
        <v>4298</v>
      </c>
      <c r="E703" s="83"/>
    </row>
    <row r="704" spans="1:5" ht="25.5" x14ac:dyDescent="0.2">
      <c r="A704" s="8" t="s">
        <v>956</v>
      </c>
      <c r="B704" s="8" t="s">
        <v>4418</v>
      </c>
      <c r="C704" s="15" t="s">
        <v>957</v>
      </c>
      <c r="D704" s="66" t="s">
        <v>4275</v>
      </c>
      <c r="E704" s="83"/>
    </row>
    <row r="705" spans="1:5" ht="51" x14ac:dyDescent="0.2">
      <c r="A705" s="8" t="s">
        <v>1872</v>
      </c>
      <c r="B705" s="8" t="s">
        <v>4494</v>
      </c>
      <c r="C705" s="15" t="s">
        <v>1873</v>
      </c>
      <c r="D705" s="66" t="s">
        <v>4329</v>
      </c>
      <c r="E705" s="83"/>
    </row>
    <row r="706" spans="1:5" ht="25.5" x14ac:dyDescent="0.2">
      <c r="A706" s="8" t="s">
        <v>1130</v>
      </c>
      <c r="B706" s="8" t="s">
        <v>4431</v>
      </c>
      <c r="C706" s="15" t="s">
        <v>1131</v>
      </c>
      <c r="D706" s="66" t="s">
        <v>4286</v>
      </c>
      <c r="E706" s="83"/>
    </row>
    <row r="707" spans="1:5" ht="114.75" x14ac:dyDescent="0.2">
      <c r="A707" s="8" t="s">
        <v>1923</v>
      </c>
      <c r="B707" s="8" t="s">
        <v>4499</v>
      </c>
      <c r="C707" s="15" t="s">
        <v>1924</v>
      </c>
      <c r="D707" s="66" t="s">
        <v>4310</v>
      </c>
      <c r="E707" s="83"/>
    </row>
    <row r="708" spans="1:5" x14ac:dyDescent="0.2">
      <c r="A708" s="8" t="s">
        <v>2384</v>
      </c>
      <c r="B708" s="8" t="s">
        <v>4535</v>
      </c>
      <c r="C708" s="15" t="s">
        <v>2385</v>
      </c>
      <c r="D708" s="66" t="s">
        <v>4368</v>
      </c>
      <c r="E708" s="83"/>
    </row>
    <row r="709" spans="1:5" ht="25.5" x14ac:dyDescent="0.2">
      <c r="A709" s="8" t="s">
        <v>452</v>
      </c>
      <c r="B709" s="8" t="s">
        <v>4377</v>
      </c>
      <c r="C709" s="15" t="s">
        <v>453</v>
      </c>
      <c r="D709" s="66">
        <v>101</v>
      </c>
      <c r="E709" s="83"/>
    </row>
    <row r="710" spans="1:5" ht="25.5" x14ac:dyDescent="0.2">
      <c r="A710" s="8" t="s">
        <v>1393</v>
      </c>
      <c r="B710" s="8" t="s">
        <v>4457</v>
      </c>
      <c r="C710" s="15" t="s">
        <v>1394</v>
      </c>
      <c r="D710" s="66" t="s">
        <v>4308</v>
      </c>
      <c r="E710" s="83"/>
    </row>
    <row r="711" spans="1:5" ht="38.25" x14ac:dyDescent="0.2">
      <c r="A711" s="8" t="s">
        <v>1945</v>
      </c>
      <c r="B711" s="8" t="s">
        <v>4501</v>
      </c>
      <c r="C711" s="15" t="s">
        <v>1946</v>
      </c>
      <c r="D711" s="66" t="s">
        <v>4343</v>
      </c>
      <c r="E711" s="83"/>
    </row>
    <row r="712" spans="1:5" x14ac:dyDescent="0.2">
      <c r="A712" s="8" t="s">
        <v>618</v>
      </c>
      <c r="B712" s="8" t="s">
        <v>4390</v>
      </c>
      <c r="C712" s="15" t="s">
        <v>619</v>
      </c>
      <c r="D712" s="66" t="s">
        <v>4257</v>
      </c>
      <c r="E712" s="83"/>
    </row>
    <row r="713" spans="1:5" x14ac:dyDescent="0.2">
      <c r="A713" s="8" t="s">
        <v>1891</v>
      </c>
      <c r="B713" s="8" t="s">
        <v>4496</v>
      </c>
      <c r="C713" s="15" t="s">
        <v>1892</v>
      </c>
      <c r="D713" s="66" t="s">
        <v>4339</v>
      </c>
      <c r="E713" s="83"/>
    </row>
    <row r="714" spans="1:5" x14ac:dyDescent="0.2">
      <c r="A714" s="8" t="s">
        <v>1893</v>
      </c>
      <c r="B714" s="8" t="s">
        <v>4496</v>
      </c>
      <c r="C714" s="15" t="s">
        <v>1894</v>
      </c>
      <c r="D714" s="66" t="s">
        <v>4339</v>
      </c>
      <c r="E714" s="83"/>
    </row>
    <row r="715" spans="1:5" ht="25.5" x14ac:dyDescent="0.2">
      <c r="A715" s="8" t="s">
        <v>381</v>
      </c>
      <c r="B715" s="8" t="s">
        <v>4374</v>
      </c>
      <c r="C715" s="15" t="s">
        <v>382</v>
      </c>
      <c r="D715" s="66" t="s">
        <v>4238</v>
      </c>
      <c r="E715" s="83"/>
    </row>
    <row r="716" spans="1:5" ht="25.5" x14ac:dyDescent="0.2">
      <c r="A716" s="8" t="s">
        <v>385</v>
      </c>
      <c r="B716" s="8" t="s">
        <v>4374</v>
      </c>
      <c r="C716" s="15" t="s">
        <v>386</v>
      </c>
      <c r="D716" s="66" t="s">
        <v>4236</v>
      </c>
      <c r="E716" s="83"/>
    </row>
    <row r="717" spans="1:5" x14ac:dyDescent="0.2">
      <c r="A717" s="8" t="s">
        <v>1515</v>
      </c>
      <c r="B717" s="8" t="s">
        <v>4466</v>
      </c>
      <c r="C717" s="15" t="s">
        <v>1516</v>
      </c>
      <c r="D717" s="66" t="s">
        <v>4318</v>
      </c>
      <c r="E717" s="83"/>
    </row>
    <row r="718" spans="1:5" x14ac:dyDescent="0.2">
      <c r="A718" s="8" t="s">
        <v>2330</v>
      </c>
      <c r="B718" s="8" t="s">
        <v>4531</v>
      </c>
      <c r="C718" s="15" t="s">
        <v>2331</v>
      </c>
      <c r="D718" s="66" t="s">
        <v>4365</v>
      </c>
      <c r="E718" s="83"/>
    </row>
    <row r="719" spans="1:5" ht="25.5" x14ac:dyDescent="0.2">
      <c r="A719" s="8" t="s">
        <v>1866</v>
      </c>
      <c r="B719" s="8" t="s">
        <v>4494</v>
      </c>
      <c r="C719" s="15" t="s">
        <v>1867</v>
      </c>
      <c r="D719" s="66" t="s">
        <v>4329</v>
      </c>
      <c r="E719" s="83"/>
    </row>
    <row r="720" spans="1:5" ht="25.5" x14ac:dyDescent="0.2">
      <c r="A720" s="8" t="s">
        <v>1132</v>
      </c>
      <c r="B720" s="8" t="s">
        <v>4431</v>
      </c>
      <c r="C720" s="15" t="s">
        <v>1133</v>
      </c>
      <c r="D720" s="66" t="s">
        <v>4286</v>
      </c>
      <c r="E720" s="83"/>
    </row>
    <row r="721" spans="1:5" ht="38.25" x14ac:dyDescent="0.2">
      <c r="A721" s="8" t="s">
        <v>2200</v>
      </c>
      <c r="B721" s="8" t="s">
        <v>4522</v>
      </c>
      <c r="C721" s="15" t="s">
        <v>2201</v>
      </c>
      <c r="D721" s="66" t="s">
        <v>4356</v>
      </c>
      <c r="E721" s="83"/>
    </row>
    <row r="722" spans="1:5" ht="25.5" x14ac:dyDescent="0.2">
      <c r="A722" s="8" t="s">
        <v>2046</v>
      </c>
      <c r="B722" s="8" t="s">
        <v>4510</v>
      </c>
      <c r="C722" s="15" t="s">
        <v>2047</v>
      </c>
      <c r="D722" s="66" t="s">
        <v>4346</v>
      </c>
      <c r="E722" s="83"/>
    </row>
    <row r="723" spans="1:5" x14ac:dyDescent="0.2">
      <c r="A723" s="8" t="s">
        <v>569</v>
      </c>
      <c r="B723" s="8" t="s">
        <v>4387</v>
      </c>
      <c r="C723" s="15" t="s">
        <v>570</v>
      </c>
      <c r="D723" s="66">
        <v>43</v>
      </c>
      <c r="E723" s="83"/>
    </row>
    <row r="724" spans="1:5" ht="38.25" x14ac:dyDescent="0.2">
      <c r="A724" s="8" t="s">
        <v>2162</v>
      </c>
      <c r="B724" s="8" t="s">
        <v>4519</v>
      </c>
      <c r="C724" s="15" t="s">
        <v>2163</v>
      </c>
      <c r="D724" s="66" t="s">
        <v>4353</v>
      </c>
      <c r="E724" s="83"/>
    </row>
    <row r="725" spans="1:5" ht="25.5" x14ac:dyDescent="0.2">
      <c r="A725" s="8" t="s">
        <v>2269</v>
      </c>
      <c r="B725" s="8" t="s">
        <v>4527</v>
      </c>
      <c r="C725" s="15" t="s">
        <v>2270</v>
      </c>
      <c r="D725" s="66" t="s">
        <v>4360</v>
      </c>
      <c r="E725" s="83"/>
    </row>
    <row r="726" spans="1:5" ht="25.5" x14ac:dyDescent="0.2">
      <c r="A726" s="8" t="s">
        <v>359</v>
      </c>
      <c r="B726" s="8" t="s">
        <v>4373</v>
      </c>
      <c r="C726" s="15" t="s">
        <v>360</v>
      </c>
      <c r="D726" s="66" t="s">
        <v>4235</v>
      </c>
      <c r="E726" s="83"/>
    </row>
    <row r="727" spans="1:5" ht="38.25" x14ac:dyDescent="0.2">
      <c r="A727" s="8" t="s">
        <v>1766</v>
      </c>
      <c r="B727" s="8" t="s">
        <v>4486</v>
      </c>
      <c r="C727" s="15" t="s">
        <v>1767</v>
      </c>
      <c r="D727" s="66" t="s">
        <v>4326</v>
      </c>
      <c r="E727" s="83"/>
    </row>
    <row r="728" spans="1:5" ht="38.25" x14ac:dyDescent="0.2">
      <c r="A728" s="8" t="s">
        <v>2202</v>
      </c>
      <c r="B728" s="8" t="s">
        <v>4522</v>
      </c>
      <c r="C728" s="15" t="s">
        <v>2203</v>
      </c>
      <c r="D728" s="66" t="s">
        <v>4356</v>
      </c>
      <c r="E728" s="83"/>
    </row>
    <row r="729" spans="1:5" ht="25.5" x14ac:dyDescent="0.2">
      <c r="A729" s="8" t="s">
        <v>1262</v>
      </c>
      <c r="B729" s="8" t="s">
        <v>4446</v>
      </c>
      <c r="C729" s="15" t="s">
        <v>1263</v>
      </c>
      <c r="D729" s="66" t="s">
        <v>4299</v>
      </c>
      <c r="E729" s="83"/>
    </row>
    <row r="730" spans="1:5" ht="38.25" x14ac:dyDescent="0.2">
      <c r="A730" s="8" t="s">
        <v>520</v>
      </c>
      <c r="B730" s="8" t="s">
        <v>4382</v>
      </c>
      <c r="C730" s="15" t="s">
        <v>521</v>
      </c>
      <c r="D730" s="66" t="s">
        <v>4250</v>
      </c>
      <c r="E730" s="83"/>
    </row>
    <row r="731" spans="1:5" x14ac:dyDescent="0.2">
      <c r="A731" s="8" t="s">
        <v>1228</v>
      </c>
      <c r="B731" s="8" t="s">
        <v>4442</v>
      </c>
      <c r="C731" s="15" t="s">
        <v>1229</v>
      </c>
      <c r="D731" s="66" t="s">
        <v>4295</v>
      </c>
      <c r="E731" s="83"/>
    </row>
    <row r="732" spans="1:5" ht="51" x14ac:dyDescent="0.2">
      <c r="A732" s="8" t="s">
        <v>630</v>
      </c>
      <c r="B732" s="8" t="s">
        <v>4391</v>
      </c>
      <c r="C732" s="15" t="s">
        <v>631</v>
      </c>
      <c r="D732" s="66" t="s">
        <v>4250</v>
      </c>
      <c r="E732" s="83"/>
    </row>
    <row r="733" spans="1:5" x14ac:dyDescent="0.2">
      <c r="A733" s="8" t="s">
        <v>1363</v>
      </c>
      <c r="B733" s="8" t="s">
        <v>4455</v>
      </c>
      <c r="C733" s="15" t="s">
        <v>1364</v>
      </c>
      <c r="D733" s="66" t="s">
        <v>4308</v>
      </c>
      <c r="E733" s="83"/>
    </row>
    <row r="734" spans="1:5" x14ac:dyDescent="0.2">
      <c r="A734" s="8" t="s">
        <v>1798</v>
      </c>
      <c r="B734" s="8" t="s">
        <v>4489</v>
      </c>
      <c r="C734" s="15" t="s">
        <v>1799</v>
      </c>
      <c r="D734" s="66" t="s">
        <v>4331</v>
      </c>
      <c r="E734" s="83"/>
    </row>
    <row r="735" spans="1:5" ht="25.5" x14ac:dyDescent="0.2">
      <c r="A735" s="8" t="s">
        <v>1800</v>
      </c>
      <c r="B735" s="8" t="s">
        <v>4489</v>
      </c>
      <c r="C735" s="15" t="s">
        <v>1801</v>
      </c>
      <c r="D735" s="66" t="s">
        <v>4331</v>
      </c>
      <c r="E735" s="83"/>
    </row>
    <row r="736" spans="1:5" ht="25.5" x14ac:dyDescent="0.2">
      <c r="A736" s="8" t="s">
        <v>494</v>
      </c>
      <c r="B736" s="8" t="s">
        <v>4380</v>
      </c>
      <c r="C736" s="15" t="s">
        <v>495</v>
      </c>
      <c r="D736" s="66" t="s">
        <v>4239</v>
      </c>
      <c r="E736" s="83"/>
    </row>
    <row r="737" spans="1:5" ht="38.25" x14ac:dyDescent="0.2">
      <c r="A737" s="8" t="s">
        <v>1485</v>
      </c>
      <c r="B737" s="8" t="s">
        <v>4464</v>
      </c>
      <c r="C737" s="15" t="s">
        <v>1486</v>
      </c>
      <c r="D737" s="66" t="s">
        <v>4316</v>
      </c>
      <c r="E737" s="83"/>
    </row>
    <row r="738" spans="1:5" ht="25.5" x14ac:dyDescent="0.2">
      <c r="A738" s="8" t="s">
        <v>1399</v>
      </c>
      <c r="B738" s="8" t="s">
        <v>4458</v>
      </c>
      <c r="C738" s="15" t="s">
        <v>1400</v>
      </c>
      <c r="D738" s="66" t="s">
        <v>3989</v>
      </c>
      <c r="E738" s="83"/>
    </row>
    <row r="739" spans="1:5" ht="25.5" x14ac:dyDescent="0.2">
      <c r="A739" s="8" t="s">
        <v>632</v>
      </c>
      <c r="B739" s="8" t="s">
        <v>4391</v>
      </c>
      <c r="C739" s="15" t="s">
        <v>633</v>
      </c>
      <c r="D739" s="66" t="s">
        <v>4250</v>
      </c>
      <c r="E739" s="83"/>
    </row>
    <row r="740" spans="1:5" ht="38.25" x14ac:dyDescent="0.2">
      <c r="A740" s="8" t="s">
        <v>2132</v>
      </c>
      <c r="B740" s="8" t="s">
        <v>4517</v>
      </c>
      <c r="C740" s="15" t="s">
        <v>2133</v>
      </c>
      <c r="D740" s="66" t="s">
        <v>4351</v>
      </c>
      <c r="E740" s="83"/>
    </row>
    <row r="741" spans="1:5" ht="25.5" x14ac:dyDescent="0.2">
      <c r="A741" s="8" t="s">
        <v>1726</v>
      </c>
      <c r="B741" s="8" t="s">
        <v>4482</v>
      </c>
      <c r="C741" s="15" t="s">
        <v>1727</v>
      </c>
      <c r="D741" s="66" t="s">
        <v>4330</v>
      </c>
      <c r="E741" s="83"/>
    </row>
    <row r="742" spans="1:5" ht="51" x14ac:dyDescent="0.2">
      <c r="A742" s="8" t="s">
        <v>1349</v>
      </c>
      <c r="B742" s="8" t="s">
        <v>4454</v>
      </c>
      <c r="C742" s="15" t="s">
        <v>1350</v>
      </c>
      <c r="D742" s="66" t="s">
        <v>4307</v>
      </c>
      <c r="E742" s="83"/>
    </row>
    <row r="743" spans="1:5" x14ac:dyDescent="0.2">
      <c r="A743" s="8" t="s">
        <v>739</v>
      </c>
      <c r="B743" s="8" t="s">
        <v>4398</v>
      </c>
      <c r="C743" s="15" t="s">
        <v>740</v>
      </c>
      <c r="D743" s="66" t="s">
        <v>4264</v>
      </c>
      <c r="E743" s="83"/>
    </row>
    <row r="744" spans="1:5" x14ac:dyDescent="0.2">
      <c r="A744" s="8" t="s">
        <v>2013</v>
      </c>
      <c r="B744" s="8" t="s">
        <v>4506</v>
      </c>
      <c r="C744" s="15" t="s">
        <v>2014</v>
      </c>
      <c r="D744" s="66" t="s">
        <v>4333</v>
      </c>
      <c r="E744" s="83"/>
    </row>
    <row r="745" spans="1:5" ht="38.25" x14ac:dyDescent="0.2">
      <c r="A745" s="8" t="s">
        <v>2208</v>
      </c>
      <c r="B745" s="8" t="s">
        <v>4522</v>
      </c>
      <c r="C745" s="15" t="s">
        <v>2209</v>
      </c>
      <c r="D745" s="66" t="s">
        <v>4356</v>
      </c>
      <c r="E745" s="83"/>
    </row>
    <row r="746" spans="1:5" x14ac:dyDescent="0.2">
      <c r="A746" s="8" t="s">
        <v>928</v>
      </c>
      <c r="B746" s="8" t="s">
        <v>4415</v>
      </c>
      <c r="C746" s="15" t="s">
        <v>929</v>
      </c>
      <c r="D746" s="66" t="s">
        <v>4274</v>
      </c>
      <c r="E746" s="83"/>
    </row>
    <row r="747" spans="1:5" ht="38.25" x14ac:dyDescent="0.2">
      <c r="A747" s="8" t="s">
        <v>653</v>
      </c>
      <c r="B747" s="8" t="s">
        <v>4393</v>
      </c>
      <c r="C747" s="15" t="s">
        <v>654</v>
      </c>
      <c r="D747" s="66" t="s">
        <v>4249</v>
      </c>
      <c r="E747" s="83"/>
    </row>
    <row r="748" spans="1:5" ht="25.5" x14ac:dyDescent="0.2">
      <c r="A748" s="8" t="s">
        <v>1434</v>
      </c>
      <c r="B748" s="8" t="s">
        <v>4460</v>
      </c>
      <c r="C748" s="15" t="s">
        <v>1435</v>
      </c>
      <c r="D748" s="66">
        <v>207</v>
      </c>
      <c r="E748" s="83"/>
    </row>
    <row r="749" spans="1:5" ht="25.5" x14ac:dyDescent="0.2">
      <c r="A749" s="8" t="s">
        <v>1244</v>
      </c>
      <c r="B749" s="8" t="s">
        <v>4444</v>
      </c>
      <c r="C749" s="15" t="s">
        <v>1245</v>
      </c>
      <c r="D749" s="66" t="s">
        <v>4297</v>
      </c>
      <c r="E749" s="83"/>
    </row>
    <row r="750" spans="1:5" ht="38.25" x14ac:dyDescent="0.2">
      <c r="A750" s="8" t="s">
        <v>2141</v>
      </c>
      <c r="B750" s="8" t="s">
        <v>4518</v>
      </c>
      <c r="C750" s="15" t="s">
        <v>2142</v>
      </c>
      <c r="D750" s="66" t="s">
        <v>4352</v>
      </c>
      <c r="E750" s="83"/>
    </row>
    <row r="751" spans="1:5" ht="38.25" x14ac:dyDescent="0.2">
      <c r="A751" s="8" t="s">
        <v>2143</v>
      </c>
      <c r="B751" s="8" t="s">
        <v>4518</v>
      </c>
      <c r="C751" s="15" t="s">
        <v>2144</v>
      </c>
      <c r="D751" s="66" t="s">
        <v>4352</v>
      </c>
      <c r="E751" s="83"/>
    </row>
    <row r="752" spans="1:5" ht="25.5" x14ac:dyDescent="0.2">
      <c r="A752" s="8" t="s">
        <v>599</v>
      </c>
      <c r="B752" s="8" t="s">
        <v>4389</v>
      </c>
      <c r="C752" s="15" t="s">
        <v>600</v>
      </c>
      <c r="D752" s="66">
        <v>44</v>
      </c>
      <c r="E752" s="83"/>
    </row>
    <row r="753" spans="1:5" x14ac:dyDescent="0.2">
      <c r="A753" s="8" t="s">
        <v>1849</v>
      </c>
      <c r="B753" s="8" t="s">
        <v>4492</v>
      </c>
      <c r="C753" s="15" t="s">
        <v>1850</v>
      </c>
      <c r="D753" s="66">
        <v>217</v>
      </c>
      <c r="E753" s="83"/>
    </row>
    <row r="754" spans="1:5" ht="25.5" x14ac:dyDescent="0.2">
      <c r="A754" s="8" t="s">
        <v>1851</v>
      </c>
      <c r="B754" s="8" t="s">
        <v>4492</v>
      </c>
      <c r="C754" s="15" t="s">
        <v>1852</v>
      </c>
      <c r="D754" s="66" t="s">
        <v>4323</v>
      </c>
      <c r="E754" s="83"/>
    </row>
    <row r="755" spans="1:5" ht="51" x14ac:dyDescent="0.2">
      <c r="A755" s="8" t="s">
        <v>2376</v>
      </c>
      <c r="B755" s="8" t="s">
        <v>4534</v>
      </c>
      <c r="C755" s="15" t="s">
        <v>2377</v>
      </c>
      <c r="D755" s="66" t="s">
        <v>4349</v>
      </c>
      <c r="E755" s="83"/>
    </row>
    <row r="756" spans="1:5" x14ac:dyDescent="0.2">
      <c r="A756" s="8" t="s">
        <v>1686</v>
      </c>
      <c r="B756" s="8" t="s">
        <v>4479</v>
      </c>
      <c r="C756" s="15" t="s">
        <v>1687</v>
      </c>
      <c r="D756" s="66" t="s">
        <v>4252</v>
      </c>
      <c r="E756" s="83"/>
    </row>
    <row r="757" spans="1:5" ht="25.5" x14ac:dyDescent="0.2">
      <c r="A757" s="8" t="s">
        <v>603</v>
      </c>
      <c r="B757" s="8" t="s">
        <v>4389</v>
      </c>
      <c r="C757" s="15" t="s">
        <v>604</v>
      </c>
      <c r="D757" s="66" t="s">
        <v>4254</v>
      </c>
      <c r="E757" s="83"/>
    </row>
    <row r="758" spans="1:5" x14ac:dyDescent="0.2">
      <c r="A758" s="8" t="s">
        <v>1163</v>
      </c>
      <c r="B758" s="8" t="s">
        <v>4435</v>
      </c>
      <c r="C758" s="15" t="s">
        <v>1164</v>
      </c>
      <c r="D758" s="66" t="s">
        <v>4289</v>
      </c>
      <c r="E758" s="83"/>
    </row>
    <row r="759" spans="1:5" x14ac:dyDescent="0.2">
      <c r="A759" s="8" t="s">
        <v>930</v>
      </c>
      <c r="B759" s="8" t="s">
        <v>4415</v>
      </c>
      <c r="C759" s="15" t="s">
        <v>931</v>
      </c>
      <c r="D759" s="66" t="s">
        <v>4274</v>
      </c>
      <c r="E759" s="83"/>
    </row>
    <row r="760" spans="1:5" ht="25.5" x14ac:dyDescent="0.2">
      <c r="A760" s="8" t="s">
        <v>361</v>
      </c>
      <c r="B760" s="8" t="s">
        <v>4373</v>
      </c>
      <c r="C760" s="15" t="s">
        <v>362</v>
      </c>
      <c r="D760" s="66" t="s">
        <v>4233</v>
      </c>
      <c r="E760" s="83"/>
    </row>
    <row r="761" spans="1:5" x14ac:dyDescent="0.2">
      <c r="A761" s="8" t="s">
        <v>1297</v>
      </c>
      <c r="B761" s="8" t="s">
        <v>4450</v>
      </c>
      <c r="C761" s="15" t="s">
        <v>1298</v>
      </c>
      <c r="D761" s="66" t="s">
        <v>4303</v>
      </c>
      <c r="E761" s="83"/>
    </row>
    <row r="762" spans="1:5" x14ac:dyDescent="0.2">
      <c r="A762" s="8" t="s">
        <v>2068</v>
      </c>
      <c r="B762" s="8" t="s">
        <v>4512</v>
      </c>
      <c r="C762" s="15" t="s">
        <v>2069</v>
      </c>
      <c r="D762" s="66" t="s">
        <v>4337</v>
      </c>
      <c r="E762" s="83"/>
    </row>
    <row r="763" spans="1:5" ht="25.5" x14ac:dyDescent="0.2">
      <c r="A763" s="8" t="s">
        <v>296</v>
      </c>
      <c r="B763" s="8" t="s">
        <v>4371</v>
      </c>
      <c r="C763" s="15" t="s">
        <v>297</v>
      </c>
      <c r="D763" s="66" t="s">
        <v>4233</v>
      </c>
      <c r="E763" s="83"/>
    </row>
    <row r="764" spans="1:5" x14ac:dyDescent="0.2">
      <c r="A764" s="8" t="s">
        <v>1321</v>
      </c>
      <c r="B764" s="8" t="s">
        <v>4452</v>
      </c>
      <c r="C764" s="15" t="s">
        <v>1322</v>
      </c>
      <c r="D764" s="66" t="s">
        <v>4305</v>
      </c>
      <c r="E764" s="83"/>
    </row>
    <row r="765" spans="1:5" ht="51" x14ac:dyDescent="0.2">
      <c r="A765" s="8" t="s">
        <v>1079</v>
      </c>
      <c r="B765" s="8" t="s">
        <v>4426</v>
      </c>
      <c r="C765" s="15" t="s">
        <v>1080</v>
      </c>
      <c r="D765" s="66" t="s">
        <v>3544</v>
      </c>
      <c r="E765" s="83"/>
    </row>
    <row r="766" spans="1:5" ht="51" x14ac:dyDescent="0.2">
      <c r="A766" s="8" t="s">
        <v>880</v>
      </c>
      <c r="B766" s="8" t="s">
        <v>4410</v>
      </c>
      <c r="C766" s="15" t="s">
        <v>881</v>
      </c>
      <c r="D766" s="66" t="s">
        <v>4273</v>
      </c>
      <c r="E766" s="83"/>
    </row>
    <row r="767" spans="1:5" ht="25.5" x14ac:dyDescent="0.2">
      <c r="A767" s="8" t="s">
        <v>876</v>
      </c>
      <c r="B767" s="8" t="s">
        <v>4410</v>
      </c>
      <c r="C767" s="15" t="s">
        <v>877</v>
      </c>
      <c r="D767" s="66" t="s">
        <v>4273</v>
      </c>
      <c r="E767" s="83"/>
    </row>
    <row r="768" spans="1:5" ht="38.25" x14ac:dyDescent="0.2">
      <c r="A768" s="8" t="s">
        <v>2260</v>
      </c>
      <c r="B768" s="8" t="s">
        <v>4526</v>
      </c>
      <c r="C768" s="15" t="s">
        <v>2261</v>
      </c>
      <c r="D768" s="66" t="s">
        <v>4359</v>
      </c>
      <c r="E768" s="83"/>
    </row>
    <row r="769" spans="1:5" ht="25.5" x14ac:dyDescent="0.2">
      <c r="A769" s="8" t="s">
        <v>379</v>
      </c>
      <c r="B769" s="8" t="s">
        <v>4374</v>
      </c>
      <c r="C769" s="15" t="s">
        <v>380</v>
      </c>
      <c r="D769" s="66">
        <v>41</v>
      </c>
      <c r="E769" s="83"/>
    </row>
    <row r="770" spans="1:5" ht="25.5" x14ac:dyDescent="0.2">
      <c r="A770" s="8" t="s">
        <v>1633</v>
      </c>
      <c r="B770" s="8" t="s">
        <v>4474</v>
      </c>
      <c r="C770" s="15" t="s">
        <v>1634</v>
      </c>
      <c r="D770" s="66" t="s">
        <v>4317</v>
      </c>
      <c r="E770" s="83"/>
    </row>
    <row r="771" spans="1:5" ht="25.5" x14ac:dyDescent="0.2">
      <c r="A771" s="8" t="s">
        <v>1635</v>
      </c>
      <c r="B771" s="8" t="s">
        <v>4474</v>
      </c>
      <c r="C771" s="15" t="s">
        <v>1636</v>
      </c>
      <c r="D771" s="66" t="s">
        <v>4317</v>
      </c>
      <c r="E771" s="83"/>
    </row>
    <row r="772" spans="1:5" x14ac:dyDescent="0.2">
      <c r="A772" s="8" t="s">
        <v>1792</v>
      </c>
      <c r="B772" s="8" t="s">
        <v>4488</v>
      </c>
      <c r="C772" s="15" t="s">
        <v>1793</v>
      </c>
      <c r="D772" s="66" t="s">
        <v>4331</v>
      </c>
      <c r="E772" s="83"/>
    </row>
    <row r="773" spans="1:5" ht="25.5" x14ac:dyDescent="0.2">
      <c r="A773" s="8" t="s">
        <v>1446</v>
      </c>
      <c r="B773" s="8" t="s">
        <v>4461</v>
      </c>
      <c r="C773" s="15" t="s">
        <v>1447</v>
      </c>
      <c r="D773" s="66" t="s">
        <v>4313</v>
      </c>
      <c r="E773" s="83"/>
    </row>
    <row r="774" spans="1:5" ht="25.5" x14ac:dyDescent="0.2">
      <c r="A774" s="8" t="s">
        <v>1609</v>
      </c>
      <c r="B774" s="8" t="s">
        <v>4472</v>
      </c>
      <c r="C774" s="15" t="s">
        <v>1610</v>
      </c>
      <c r="D774" s="66" t="s">
        <v>4325</v>
      </c>
      <c r="E774" s="83"/>
    </row>
    <row r="775" spans="1:5" x14ac:dyDescent="0.2">
      <c r="A775" s="8" t="s">
        <v>1495</v>
      </c>
      <c r="B775" s="8" t="s">
        <v>4465</v>
      </c>
      <c r="C775" s="15" t="s">
        <v>1496</v>
      </c>
      <c r="D775" s="66">
        <v>208</v>
      </c>
      <c r="E775" s="83"/>
    </row>
    <row r="776" spans="1:5" x14ac:dyDescent="0.2">
      <c r="A776" s="8" t="s">
        <v>1418</v>
      </c>
      <c r="B776" s="8" t="s">
        <v>4459</v>
      </c>
      <c r="C776" s="15" t="s">
        <v>1419</v>
      </c>
      <c r="D776" s="66">
        <v>207</v>
      </c>
      <c r="E776" s="83"/>
    </row>
    <row r="777" spans="1:5" ht="63.75" x14ac:dyDescent="0.2">
      <c r="A777" s="8" t="s">
        <v>2300</v>
      </c>
      <c r="B777" s="8" t="s">
        <v>4528</v>
      </c>
      <c r="C777" s="15" t="s">
        <v>2301</v>
      </c>
      <c r="D777" s="66" t="s">
        <v>4362</v>
      </c>
      <c r="E777" s="83"/>
    </row>
    <row r="778" spans="1:5" ht="38.25" x14ac:dyDescent="0.2">
      <c r="A778" s="8" t="s">
        <v>1623</v>
      </c>
      <c r="B778" s="8" t="s">
        <v>4473</v>
      </c>
      <c r="C778" s="15" t="s">
        <v>1624</v>
      </c>
      <c r="D778" s="66" t="s">
        <v>4310</v>
      </c>
      <c r="E778" s="83"/>
    </row>
    <row r="779" spans="1:5" x14ac:dyDescent="0.2">
      <c r="A779" s="8" t="s">
        <v>294</v>
      </c>
      <c r="B779" s="8" t="s">
        <v>4371</v>
      </c>
      <c r="C779" s="15" t="s">
        <v>295</v>
      </c>
      <c r="D779" s="66" t="s">
        <v>4234</v>
      </c>
      <c r="E779" s="83"/>
    </row>
    <row r="780" spans="1:5" ht="25.5" x14ac:dyDescent="0.2">
      <c r="A780" s="8" t="s">
        <v>1420</v>
      </c>
      <c r="B780" s="8" t="s">
        <v>4459</v>
      </c>
      <c r="C780" s="15" t="s">
        <v>1421</v>
      </c>
      <c r="D780" s="66" t="s">
        <v>4312</v>
      </c>
      <c r="E780" s="83"/>
    </row>
    <row r="781" spans="1:5" x14ac:dyDescent="0.2">
      <c r="A781" s="8" t="s">
        <v>1925</v>
      </c>
      <c r="B781" s="8" t="s">
        <v>4499</v>
      </c>
      <c r="C781" s="15" t="s">
        <v>1926</v>
      </c>
      <c r="D781" s="66" t="s">
        <v>4341</v>
      </c>
      <c r="E781" s="83"/>
    </row>
    <row r="782" spans="1:5" ht="38.25" x14ac:dyDescent="0.2">
      <c r="A782" s="8" t="s">
        <v>2204</v>
      </c>
      <c r="B782" s="8" t="s">
        <v>4522</v>
      </c>
      <c r="C782" s="15" t="s">
        <v>2205</v>
      </c>
      <c r="D782" s="66" t="s">
        <v>4356</v>
      </c>
      <c r="E782" s="83"/>
    </row>
    <row r="783" spans="1:5" ht="25.5" x14ac:dyDescent="0.2">
      <c r="A783" s="8" t="s">
        <v>1286</v>
      </c>
      <c r="B783" s="8" t="s">
        <v>4449</v>
      </c>
      <c r="C783" s="15" t="s">
        <v>1287</v>
      </c>
      <c r="D783" s="66" t="s">
        <v>4302</v>
      </c>
      <c r="E783" s="83"/>
    </row>
    <row r="784" spans="1:5" x14ac:dyDescent="0.2">
      <c r="A784" s="8" t="s">
        <v>1270</v>
      </c>
      <c r="B784" s="8" t="s">
        <v>4447</v>
      </c>
      <c r="C784" s="15" t="s">
        <v>1271</v>
      </c>
      <c r="D784" s="66" t="s">
        <v>4300</v>
      </c>
      <c r="E784" s="83"/>
    </row>
    <row r="785" spans="1:5" ht="25.5" x14ac:dyDescent="0.2">
      <c r="A785" s="8" t="s">
        <v>821</v>
      </c>
      <c r="B785" s="8" t="s">
        <v>4406</v>
      </c>
      <c r="C785" s="15" t="s">
        <v>822</v>
      </c>
      <c r="D785" s="66" t="s">
        <v>4270</v>
      </c>
      <c r="E785" s="83"/>
    </row>
    <row r="786" spans="1:5" x14ac:dyDescent="0.2">
      <c r="A786" s="8" t="s">
        <v>335</v>
      </c>
      <c r="B786" s="8" t="s">
        <v>4372</v>
      </c>
      <c r="C786" s="15" t="s">
        <v>336</v>
      </c>
      <c r="D786" s="66">
        <v>40</v>
      </c>
      <c r="E786" s="83"/>
    </row>
    <row r="787" spans="1:5" x14ac:dyDescent="0.2">
      <c r="A787" s="8" t="s">
        <v>2332</v>
      </c>
      <c r="B787" s="8" t="s">
        <v>4531</v>
      </c>
      <c r="C787" s="15" t="s">
        <v>2333</v>
      </c>
      <c r="D787" s="66" t="s">
        <v>4365</v>
      </c>
      <c r="E787" s="83"/>
    </row>
    <row r="788" spans="1:5" x14ac:dyDescent="0.2">
      <c r="A788" s="8" t="s">
        <v>1120</v>
      </c>
      <c r="B788" s="8" t="s">
        <v>4430</v>
      </c>
      <c r="C788" s="15" t="s">
        <v>1121</v>
      </c>
      <c r="D788" s="66" t="s">
        <v>4285</v>
      </c>
      <c r="E788" s="83"/>
    </row>
    <row r="789" spans="1:5" ht="25.5" x14ac:dyDescent="0.2">
      <c r="A789" s="8" t="s">
        <v>353</v>
      </c>
      <c r="B789" s="8" t="s">
        <v>4373</v>
      </c>
      <c r="C789" s="15" t="s">
        <v>354</v>
      </c>
      <c r="D789" s="66">
        <v>41</v>
      </c>
      <c r="E789" s="83"/>
    </row>
    <row r="790" spans="1:5" x14ac:dyDescent="0.2">
      <c r="A790" s="8" t="s">
        <v>1728</v>
      </c>
      <c r="B790" s="8" t="s">
        <v>4482</v>
      </c>
      <c r="C790" s="15" t="s">
        <v>1729</v>
      </c>
      <c r="D790" s="66" t="s">
        <v>4330</v>
      </c>
      <c r="E790" s="83"/>
    </row>
    <row r="791" spans="1:5" ht="38.25" x14ac:dyDescent="0.2">
      <c r="A791" s="8" t="s">
        <v>1053</v>
      </c>
      <c r="B791" s="8" t="s">
        <v>4424</v>
      </c>
      <c r="C791" s="15" t="s">
        <v>1054</v>
      </c>
      <c r="D791" s="66" t="s">
        <v>4269</v>
      </c>
      <c r="E791" s="83"/>
    </row>
    <row r="792" spans="1:5" ht="38.25" x14ac:dyDescent="0.2">
      <c r="A792" s="8" t="s">
        <v>729</v>
      </c>
      <c r="B792" s="8" t="s">
        <v>4397</v>
      </c>
      <c r="C792" s="15" t="s">
        <v>730</v>
      </c>
      <c r="D792" s="66" t="s">
        <v>4263</v>
      </c>
      <c r="E792" s="83"/>
    </row>
    <row r="793" spans="1:5" x14ac:dyDescent="0.2">
      <c r="A793" s="8" t="s">
        <v>1157</v>
      </c>
      <c r="B793" s="8" t="s">
        <v>4434</v>
      </c>
      <c r="C793" s="15" t="s">
        <v>1158</v>
      </c>
      <c r="D793" s="66" t="s">
        <v>4288</v>
      </c>
      <c r="E793" s="83"/>
    </row>
    <row r="794" spans="1:5" ht="25.5" x14ac:dyDescent="0.2">
      <c r="A794" s="8" t="s">
        <v>456</v>
      </c>
      <c r="B794" s="8" t="s">
        <v>4377</v>
      </c>
      <c r="C794" s="15" t="s">
        <v>457</v>
      </c>
      <c r="D794" s="66">
        <v>101</v>
      </c>
      <c r="E794" s="83"/>
    </row>
    <row r="795" spans="1:5" x14ac:dyDescent="0.2">
      <c r="A795" s="8" t="s">
        <v>671</v>
      </c>
      <c r="B795" s="8" t="s">
        <v>4394</v>
      </c>
      <c r="C795" s="15" t="s">
        <v>672</v>
      </c>
      <c r="D795" s="66" t="s">
        <v>4259</v>
      </c>
      <c r="E795" s="83"/>
    </row>
    <row r="796" spans="1:5" ht="25.5" x14ac:dyDescent="0.2">
      <c r="A796" s="8" t="s">
        <v>1308</v>
      </c>
      <c r="B796" s="8" t="s">
        <v>4451</v>
      </c>
      <c r="C796" s="15" t="s">
        <v>1309</v>
      </c>
      <c r="D796" s="66" t="s">
        <v>4304</v>
      </c>
      <c r="E796" s="83"/>
    </row>
    <row r="797" spans="1:5" x14ac:dyDescent="0.2">
      <c r="A797" s="8" t="s">
        <v>1830</v>
      </c>
      <c r="B797" s="8" t="s">
        <v>4491</v>
      </c>
      <c r="C797" s="15" t="s">
        <v>1831</v>
      </c>
      <c r="D797" s="66" t="s">
        <v>4328</v>
      </c>
      <c r="E797" s="83"/>
    </row>
    <row r="798" spans="1:5" ht="51" x14ac:dyDescent="0.2">
      <c r="A798" s="8" t="s">
        <v>1903</v>
      </c>
      <c r="B798" s="8" t="s">
        <v>4497</v>
      </c>
      <c r="C798" s="15" t="s">
        <v>1904</v>
      </c>
      <c r="D798" s="66" t="s">
        <v>4340</v>
      </c>
      <c r="E798" s="83"/>
    </row>
    <row r="799" spans="1:5" ht="25.5" x14ac:dyDescent="0.2">
      <c r="A799" s="8" t="s">
        <v>374</v>
      </c>
      <c r="B799" s="8" t="s">
        <v>4374</v>
      </c>
      <c r="C799" s="15" t="s">
        <v>375</v>
      </c>
      <c r="D799" s="66" t="s">
        <v>4234</v>
      </c>
      <c r="E799" s="83"/>
    </row>
    <row r="800" spans="1:5" ht="38.25" x14ac:dyDescent="0.2">
      <c r="A800" s="8" t="s">
        <v>745</v>
      </c>
      <c r="B800" s="8" t="s">
        <v>4399</v>
      </c>
      <c r="C800" s="15" t="s">
        <v>746</v>
      </c>
      <c r="D800" s="66" t="s">
        <v>4256</v>
      </c>
      <c r="E800" s="83"/>
    </row>
    <row r="801" spans="1:5" ht="25.5" x14ac:dyDescent="0.2">
      <c r="A801" s="8" t="s">
        <v>1675</v>
      </c>
      <c r="B801" s="8" t="s">
        <v>4478</v>
      </c>
      <c r="C801" s="15" t="s">
        <v>1676</v>
      </c>
      <c r="D801" s="66" t="s">
        <v>4328</v>
      </c>
      <c r="E801" s="83"/>
    </row>
    <row r="802" spans="1:5" ht="38.25" x14ac:dyDescent="0.2">
      <c r="A802" s="8" t="s">
        <v>1456</v>
      </c>
      <c r="B802" s="8" t="s">
        <v>4462</v>
      </c>
      <c r="C802" s="15" t="s">
        <v>1457</v>
      </c>
      <c r="D802" s="66" t="s">
        <v>4314</v>
      </c>
      <c r="E802" s="83"/>
    </row>
    <row r="803" spans="1:5" ht="25.5" x14ac:dyDescent="0.2">
      <c r="A803" s="84" t="s">
        <v>4678</v>
      </c>
      <c r="B803" s="8" t="s">
        <v>4421</v>
      </c>
      <c r="C803" s="15" t="s">
        <v>1029</v>
      </c>
      <c r="D803" s="66" t="s">
        <v>4280</v>
      </c>
      <c r="E803" s="83"/>
    </row>
    <row r="804" spans="1:5" ht="25.5" x14ac:dyDescent="0.2">
      <c r="A804" s="84" t="s">
        <v>4670</v>
      </c>
      <c r="B804" s="8" t="s">
        <v>4463</v>
      </c>
      <c r="C804" s="15" t="s">
        <v>1466</v>
      </c>
      <c r="D804" s="66" t="s">
        <v>4315</v>
      </c>
      <c r="E804" s="83"/>
    </row>
    <row r="805" spans="1:5" ht="25.5" x14ac:dyDescent="0.2">
      <c r="A805" s="8" t="s">
        <v>1505</v>
      </c>
      <c r="B805" s="8" t="s">
        <v>4465</v>
      </c>
      <c r="C805" s="15" t="s">
        <v>1506</v>
      </c>
      <c r="D805" s="66">
        <v>208</v>
      </c>
      <c r="E805" s="83"/>
    </row>
    <row r="806" spans="1:5" ht="25.5" x14ac:dyDescent="0.2">
      <c r="A806" s="8" t="s">
        <v>2210</v>
      </c>
      <c r="B806" s="8" t="s">
        <v>4522</v>
      </c>
      <c r="C806" s="15" t="s">
        <v>2211</v>
      </c>
      <c r="D806" s="66" t="s">
        <v>4357</v>
      </c>
      <c r="E806" s="83"/>
    </row>
    <row r="807" spans="1:5" ht="51" x14ac:dyDescent="0.2">
      <c r="A807" s="8" t="s">
        <v>2290</v>
      </c>
      <c r="B807" s="8" t="s">
        <v>4528</v>
      </c>
      <c r="C807" s="15" t="s">
        <v>2291</v>
      </c>
      <c r="D807" s="66" t="s">
        <v>4362</v>
      </c>
      <c r="E807" s="83"/>
    </row>
    <row r="808" spans="1:5" ht="114.75" x14ac:dyDescent="0.2">
      <c r="A808" s="8" t="s">
        <v>2292</v>
      </c>
      <c r="B808" s="8" t="s">
        <v>4528</v>
      </c>
      <c r="C808" s="15" t="s">
        <v>2293</v>
      </c>
      <c r="D808" s="66" t="s">
        <v>4362</v>
      </c>
      <c r="E808" s="83"/>
    </row>
    <row r="809" spans="1:5" x14ac:dyDescent="0.2">
      <c r="A809" s="8" t="s">
        <v>2138</v>
      </c>
      <c r="B809" s="8" t="s">
        <v>4518</v>
      </c>
      <c r="C809" s="15" t="s">
        <v>2139</v>
      </c>
      <c r="D809" s="66" t="s">
        <v>4352</v>
      </c>
      <c r="E809" s="83"/>
    </row>
    <row r="810" spans="1:5" ht="25.5" x14ac:dyDescent="0.2">
      <c r="A810" s="8" t="s">
        <v>2003</v>
      </c>
      <c r="B810" s="8" t="s">
        <v>4505</v>
      </c>
      <c r="C810" s="15" t="s">
        <v>2004</v>
      </c>
      <c r="D810" s="66" t="s">
        <v>4336</v>
      </c>
      <c r="E810" s="83"/>
    </row>
    <row r="811" spans="1:5" ht="38.25" x14ac:dyDescent="0.2">
      <c r="A811" s="8" t="s">
        <v>1337</v>
      </c>
      <c r="B811" s="8" t="s">
        <v>4453</v>
      </c>
      <c r="C811" s="15" t="s">
        <v>1338</v>
      </c>
      <c r="D811" s="66" t="s">
        <v>4307</v>
      </c>
      <c r="E811" s="83"/>
    </row>
    <row r="812" spans="1:5" ht="178.5" x14ac:dyDescent="0.2">
      <c r="A812" s="8" t="s">
        <v>1351</v>
      </c>
      <c r="B812" s="8" t="s">
        <v>4454</v>
      </c>
      <c r="C812" s="15" t="s">
        <v>1352</v>
      </c>
      <c r="D812" s="66" t="s">
        <v>4307</v>
      </c>
      <c r="E812" s="83"/>
    </row>
    <row r="813" spans="1:5" ht="114.75" x14ac:dyDescent="0.2">
      <c r="A813" s="8" t="s">
        <v>1931</v>
      </c>
      <c r="B813" s="8" t="s">
        <v>4500</v>
      </c>
      <c r="C813" s="15" t="s">
        <v>1932</v>
      </c>
      <c r="D813" s="66" t="s">
        <v>4342</v>
      </c>
      <c r="E813" s="83"/>
    </row>
    <row r="814" spans="1:5" ht="25.5" x14ac:dyDescent="0.2">
      <c r="A814" s="8" t="s">
        <v>1702</v>
      </c>
      <c r="B814" s="8" t="s">
        <v>4480</v>
      </c>
      <c r="C814" s="15" t="s">
        <v>1703</v>
      </c>
      <c r="D814" s="66" t="s">
        <v>4329</v>
      </c>
      <c r="E814" s="83"/>
    </row>
    <row r="815" spans="1:5" x14ac:dyDescent="0.2">
      <c r="A815" s="8" t="s">
        <v>2178</v>
      </c>
      <c r="B815" s="8" t="s">
        <v>4520</v>
      </c>
      <c r="C815" s="15" t="s">
        <v>2179</v>
      </c>
      <c r="D815" s="66" t="s">
        <v>4354</v>
      </c>
      <c r="E815" s="83"/>
    </row>
    <row r="816" spans="1:5" ht="25.5" x14ac:dyDescent="0.2">
      <c r="A816" s="8" t="s">
        <v>939</v>
      </c>
      <c r="B816" s="8" t="s">
        <v>4416</v>
      </c>
      <c r="C816" s="15" t="s">
        <v>940</v>
      </c>
      <c r="D816" s="66">
        <v>52</v>
      </c>
      <c r="E816" s="83"/>
    </row>
    <row r="817" spans="1:5" ht="76.5" x14ac:dyDescent="0.2">
      <c r="A817" s="8" t="s">
        <v>916</v>
      </c>
      <c r="B817" s="8" t="s">
        <v>4414</v>
      </c>
      <c r="C817" s="15" t="s">
        <v>917</v>
      </c>
      <c r="D817" s="66" t="s">
        <v>4265</v>
      </c>
      <c r="E817" s="83"/>
    </row>
    <row r="818" spans="1:5" ht="25.5" x14ac:dyDescent="0.2">
      <c r="A818" s="8" t="s">
        <v>773</v>
      </c>
      <c r="B818" s="8" t="s">
        <v>4401</v>
      </c>
      <c r="C818" s="15" t="s">
        <v>774</v>
      </c>
      <c r="D818" s="66" t="s">
        <v>4267</v>
      </c>
      <c r="E818" s="83"/>
    </row>
    <row r="819" spans="1:5" x14ac:dyDescent="0.2">
      <c r="A819" s="8" t="s">
        <v>707</v>
      </c>
      <c r="B819" s="8" t="s">
        <v>4396</v>
      </c>
      <c r="C819" s="15" t="s">
        <v>708</v>
      </c>
      <c r="D819" s="66" t="s">
        <v>4261</v>
      </c>
      <c r="E819" s="83"/>
    </row>
    <row r="820" spans="1:5" ht="38.25" x14ac:dyDescent="0.2">
      <c r="A820" s="8" t="s">
        <v>896</v>
      </c>
      <c r="B820" s="8" t="s">
        <v>4412</v>
      </c>
      <c r="C820" s="15" t="s">
        <v>897</v>
      </c>
      <c r="D820" s="66" t="s">
        <v>4273</v>
      </c>
      <c r="E820" s="83"/>
    </row>
    <row r="821" spans="1:5" ht="38.25" x14ac:dyDescent="0.2">
      <c r="A821" s="8" t="s">
        <v>1073</v>
      </c>
      <c r="B821" s="8" t="s">
        <v>4426</v>
      </c>
      <c r="C821" s="15" t="s">
        <v>1074</v>
      </c>
      <c r="D821" s="66" t="s">
        <v>3544</v>
      </c>
      <c r="E821" s="83"/>
    </row>
    <row r="822" spans="1:5" ht="25.5" x14ac:dyDescent="0.2">
      <c r="A822" s="8" t="s">
        <v>709</v>
      </c>
      <c r="B822" s="8" t="s">
        <v>4396</v>
      </c>
      <c r="C822" s="15" t="s">
        <v>710</v>
      </c>
      <c r="D822" s="66" t="s">
        <v>4261</v>
      </c>
      <c r="E822" s="83"/>
    </row>
    <row r="823" spans="1:5" ht="25.5" x14ac:dyDescent="0.2">
      <c r="A823" s="84" t="s">
        <v>4677</v>
      </c>
      <c r="B823" s="8" t="s">
        <v>4392</v>
      </c>
      <c r="C823" s="15" t="s">
        <v>646</v>
      </c>
      <c r="D823" s="66" t="s">
        <v>4236</v>
      </c>
      <c r="E823" s="83"/>
    </row>
    <row r="824" spans="1:5" ht="25.5" x14ac:dyDescent="0.2">
      <c r="A824" s="84" t="s">
        <v>4671</v>
      </c>
      <c r="B824" s="8" t="s">
        <v>4527</v>
      </c>
      <c r="C824" s="15" t="s">
        <v>2271</v>
      </c>
      <c r="D824" s="66" t="s">
        <v>4360</v>
      </c>
      <c r="E824" s="83"/>
    </row>
    <row r="825" spans="1:5" ht="38.25" x14ac:dyDescent="0.2">
      <c r="A825" s="8" t="s">
        <v>2048</v>
      </c>
      <c r="B825" s="8" t="s">
        <v>4510</v>
      </c>
      <c r="C825" s="15" t="s">
        <v>2049</v>
      </c>
      <c r="D825" s="66" t="s">
        <v>4346</v>
      </c>
      <c r="E825" s="83"/>
    </row>
    <row r="826" spans="1:5" ht="38.25" x14ac:dyDescent="0.2">
      <c r="A826" s="8" t="s">
        <v>363</v>
      </c>
      <c r="B826" s="8" t="s">
        <v>4373</v>
      </c>
      <c r="C826" s="15" t="s">
        <v>364</v>
      </c>
      <c r="D826" s="66" t="s">
        <v>4234</v>
      </c>
      <c r="E826" s="83"/>
    </row>
    <row r="827" spans="1:5" ht="25.5" x14ac:dyDescent="0.2">
      <c r="A827" s="8" t="s">
        <v>367</v>
      </c>
      <c r="B827" s="8" t="s">
        <v>4373</v>
      </c>
      <c r="C827" s="15" t="s">
        <v>368</v>
      </c>
      <c r="D827" s="66" t="s">
        <v>4234</v>
      </c>
      <c r="E827" s="83"/>
    </row>
    <row r="828" spans="1:5" ht="25.5" x14ac:dyDescent="0.2">
      <c r="A828" s="8" t="s">
        <v>369</v>
      </c>
      <c r="B828" s="8" t="s">
        <v>4373</v>
      </c>
      <c r="C828" s="15" t="s">
        <v>370</v>
      </c>
      <c r="D828" s="66" t="s">
        <v>4232</v>
      </c>
      <c r="E828" s="83"/>
    </row>
    <row r="829" spans="1:5" ht="25.5" x14ac:dyDescent="0.2">
      <c r="A829" s="8" t="s">
        <v>1957</v>
      </c>
      <c r="B829" s="8" t="s">
        <v>4502</v>
      </c>
      <c r="C829" s="15" t="s">
        <v>1958</v>
      </c>
      <c r="D829" s="66" t="s">
        <v>4344</v>
      </c>
      <c r="E829" s="83"/>
    </row>
    <row r="830" spans="1:5" ht="25.5" x14ac:dyDescent="0.2">
      <c r="A830" s="8" t="s">
        <v>1991</v>
      </c>
      <c r="B830" s="8" t="s">
        <v>4504</v>
      </c>
      <c r="C830" s="15" t="s">
        <v>1992</v>
      </c>
      <c r="D830" s="66">
        <v>218</v>
      </c>
      <c r="E830" s="83"/>
    </row>
    <row r="831" spans="1:5" x14ac:dyDescent="0.2">
      <c r="A831" s="8" t="s">
        <v>1266</v>
      </c>
      <c r="B831" s="8" t="s">
        <v>4447</v>
      </c>
      <c r="C831" s="15" t="s">
        <v>1267</v>
      </c>
      <c r="D831" s="66" t="s">
        <v>4300</v>
      </c>
      <c r="E831" s="83"/>
    </row>
    <row r="832" spans="1:5" x14ac:dyDescent="0.2">
      <c r="A832" s="8" t="s">
        <v>1153</v>
      </c>
      <c r="B832" s="8" t="s">
        <v>4434</v>
      </c>
      <c r="C832" s="15" t="s">
        <v>1154</v>
      </c>
      <c r="D832" s="66" t="s">
        <v>4288</v>
      </c>
      <c r="E832" s="83"/>
    </row>
    <row r="833" spans="1:5" ht="63.75" x14ac:dyDescent="0.2">
      <c r="A833" s="8" t="s">
        <v>843</v>
      </c>
      <c r="B833" s="8" t="s">
        <v>4407</v>
      </c>
      <c r="C833" s="15" t="s">
        <v>844</v>
      </c>
      <c r="D833" s="66" t="s">
        <v>4268</v>
      </c>
      <c r="E833" s="83"/>
    </row>
    <row r="834" spans="1:5" x14ac:dyDescent="0.2">
      <c r="A834" s="8" t="s">
        <v>1159</v>
      </c>
      <c r="B834" s="8" t="s">
        <v>4434</v>
      </c>
      <c r="C834" s="15" t="s">
        <v>1160</v>
      </c>
      <c r="D834" s="66" t="s">
        <v>4288</v>
      </c>
      <c r="E834" s="83"/>
    </row>
    <row r="835" spans="1:5" ht="25.5" x14ac:dyDescent="0.2">
      <c r="A835" s="8" t="s">
        <v>2312</v>
      </c>
      <c r="B835" s="8" t="s">
        <v>4529</v>
      </c>
      <c r="C835" s="15" t="s">
        <v>2313</v>
      </c>
      <c r="D835" s="66" t="s">
        <v>4364</v>
      </c>
      <c r="E835" s="83"/>
    </row>
    <row r="836" spans="1:5" x14ac:dyDescent="0.2">
      <c r="A836" s="8" t="s">
        <v>2034</v>
      </c>
      <c r="B836" s="8" t="s">
        <v>4509</v>
      </c>
      <c r="C836" s="15" t="s">
        <v>2035</v>
      </c>
      <c r="D836" s="66" t="s">
        <v>4333</v>
      </c>
      <c r="E836" s="83"/>
    </row>
    <row r="837" spans="1:5" ht="25.5" x14ac:dyDescent="0.2">
      <c r="A837" s="8" t="s">
        <v>2036</v>
      </c>
      <c r="B837" s="8" t="s">
        <v>4509</v>
      </c>
      <c r="C837" s="15" t="s">
        <v>2037</v>
      </c>
      <c r="D837" s="66" t="s">
        <v>4346</v>
      </c>
      <c r="E837" s="83"/>
    </row>
    <row r="838" spans="1:5" ht="25.5" x14ac:dyDescent="0.2">
      <c r="A838" s="8" t="s">
        <v>2038</v>
      </c>
      <c r="B838" s="8" t="s">
        <v>4509</v>
      </c>
      <c r="C838" s="15" t="s">
        <v>2039</v>
      </c>
      <c r="D838" s="66" t="s">
        <v>4346</v>
      </c>
      <c r="E838" s="83"/>
    </row>
    <row r="839" spans="1:5" ht="25.5" x14ac:dyDescent="0.2">
      <c r="A839" s="8" t="s">
        <v>1571</v>
      </c>
      <c r="B839" s="8" t="s">
        <v>4470</v>
      </c>
      <c r="C839" s="15" t="s">
        <v>1572</v>
      </c>
      <c r="D839" s="66">
        <v>210</v>
      </c>
      <c r="E839" s="83"/>
    </row>
    <row r="840" spans="1:5" ht="25.5" x14ac:dyDescent="0.2">
      <c r="A840" s="8" t="s">
        <v>2400</v>
      </c>
      <c r="B840" s="8" t="s">
        <v>4536</v>
      </c>
      <c r="C840" s="15" t="s">
        <v>2401</v>
      </c>
      <c r="D840" s="66" t="s">
        <v>4369</v>
      </c>
      <c r="E840" s="83"/>
    </row>
    <row r="841" spans="1:5" x14ac:dyDescent="0.2">
      <c r="A841" s="8" t="s">
        <v>1577</v>
      </c>
      <c r="B841" s="8" t="s">
        <v>4471</v>
      </c>
      <c r="C841" s="15" t="s">
        <v>1578</v>
      </c>
      <c r="D841" s="66" t="s">
        <v>4323</v>
      </c>
      <c r="E841" s="83"/>
    </row>
    <row r="842" spans="1:5" x14ac:dyDescent="0.2">
      <c r="A842" s="8" t="s">
        <v>2078</v>
      </c>
      <c r="B842" s="8" t="s">
        <v>4513</v>
      </c>
      <c r="C842" s="15" t="s">
        <v>2079</v>
      </c>
      <c r="D842" s="66" t="s">
        <v>4348</v>
      </c>
      <c r="E842" s="83"/>
    </row>
    <row r="843" spans="1:5" x14ac:dyDescent="0.2">
      <c r="A843" s="8" t="s">
        <v>941</v>
      </c>
      <c r="B843" s="8" t="s">
        <v>4416</v>
      </c>
      <c r="C843" s="15" t="s">
        <v>942</v>
      </c>
      <c r="D843" s="66" t="s">
        <v>4272</v>
      </c>
      <c r="E843" s="83"/>
    </row>
    <row r="844" spans="1:5" ht="38.25" x14ac:dyDescent="0.2">
      <c r="A844" s="8" t="s">
        <v>1212</v>
      </c>
      <c r="B844" s="8" t="s">
        <v>4441</v>
      </c>
      <c r="C844" s="15" t="s">
        <v>1213</v>
      </c>
      <c r="D844" s="66" t="s">
        <v>4294</v>
      </c>
      <c r="E844" s="83"/>
    </row>
    <row r="845" spans="1:5" ht="114.75" x14ac:dyDescent="0.2">
      <c r="A845" s="8" t="s">
        <v>1214</v>
      </c>
      <c r="B845" s="8" t="s">
        <v>4441</v>
      </c>
      <c r="C845" s="15" t="s">
        <v>1215</v>
      </c>
      <c r="D845" s="66" t="s">
        <v>4294</v>
      </c>
      <c r="E845" s="83"/>
    </row>
    <row r="846" spans="1:5" ht="127.5" x14ac:dyDescent="0.2">
      <c r="A846" s="8" t="s">
        <v>1216</v>
      </c>
      <c r="B846" s="8" t="s">
        <v>4441</v>
      </c>
      <c r="C846" s="15" t="s">
        <v>1217</v>
      </c>
      <c r="D846" s="66" t="s">
        <v>4294</v>
      </c>
      <c r="E846" s="83"/>
    </row>
    <row r="847" spans="1:5" x14ac:dyDescent="0.2">
      <c r="A847" s="8" t="s">
        <v>2104</v>
      </c>
      <c r="B847" s="8" t="s">
        <v>4515</v>
      </c>
      <c r="C847" s="15" t="s">
        <v>2105</v>
      </c>
      <c r="D847" s="66">
        <v>218</v>
      </c>
      <c r="E847" s="83"/>
    </row>
    <row r="848" spans="1:5" x14ac:dyDescent="0.2">
      <c r="A848" s="8" t="s">
        <v>1467</v>
      </c>
      <c r="B848" s="8" t="s">
        <v>4463</v>
      </c>
      <c r="C848" s="15" t="s">
        <v>1468</v>
      </c>
      <c r="D848" s="66" t="s">
        <v>4315</v>
      </c>
      <c r="E848" s="83"/>
    </row>
    <row r="849" spans="1:5" ht="25.5" x14ac:dyDescent="0.2">
      <c r="A849" s="8" t="s">
        <v>2241</v>
      </c>
      <c r="B849" s="8" t="s">
        <v>4524</v>
      </c>
      <c r="C849" s="15" t="s">
        <v>2242</v>
      </c>
      <c r="D849" s="66">
        <v>222</v>
      </c>
      <c r="E849" s="83"/>
    </row>
    <row r="850" spans="1:5" ht="25.5" x14ac:dyDescent="0.2">
      <c r="A850" s="8" t="s">
        <v>2243</v>
      </c>
      <c r="B850" s="8" t="s">
        <v>4524</v>
      </c>
      <c r="C850" s="15" t="s">
        <v>2244</v>
      </c>
      <c r="D850" s="66">
        <v>222</v>
      </c>
      <c r="E850" s="83"/>
    </row>
    <row r="851" spans="1:5" ht="25.5" x14ac:dyDescent="0.2">
      <c r="A851" s="8" t="s">
        <v>2245</v>
      </c>
      <c r="B851" s="8" t="s">
        <v>4524</v>
      </c>
      <c r="C851" s="15" t="s">
        <v>2246</v>
      </c>
      <c r="D851" s="66">
        <v>222</v>
      </c>
      <c r="E851" s="83"/>
    </row>
    <row r="852" spans="1:5" ht="25.5" x14ac:dyDescent="0.2">
      <c r="A852" s="8" t="s">
        <v>506</v>
      </c>
      <c r="B852" s="8" t="s">
        <v>4380</v>
      </c>
      <c r="C852" s="15" t="s">
        <v>507</v>
      </c>
      <c r="D852" s="66" t="s">
        <v>4239</v>
      </c>
      <c r="E852" s="83"/>
    </row>
    <row r="853" spans="1:5" x14ac:dyDescent="0.2">
      <c r="A853" s="8" t="s">
        <v>2106</v>
      </c>
      <c r="B853" s="8" t="s">
        <v>4515</v>
      </c>
      <c r="C853" s="15" t="s">
        <v>2107</v>
      </c>
      <c r="D853" s="66">
        <v>219</v>
      </c>
      <c r="E853" s="83"/>
    </row>
    <row r="854" spans="1:5" x14ac:dyDescent="0.2">
      <c r="A854" s="8" t="s">
        <v>1832</v>
      </c>
      <c r="B854" s="8" t="s">
        <v>4491</v>
      </c>
      <c r="C854" s="15" t="s">
        <v>1833</v>
      </c>
      <c r="D854" s="66" t="s">
        <v>4328</v>
      </c>
      <c r="E854" s="83"/>
    </row>
    <row r="855" spans="1:5" ht="25.5" x14ac:dyDescent="0.2">
      <c r="A855" s="8" t="s">
        <v>387</v>
      </c>
      <c r="B855" s="8" t="s">
        <v>4374</v>
      </c>
      <c r="C855" s="15" t="s">
        <v>388</v>
      </c>
      <c r="D855" s="66" t="s">
        <v>4229</v>
      </c>
      <c r="E855" s="83"/>
    </row>
    <row r="856" spans="1:5" ht="38.25" x14ac:dyDescent="0.2">
      <c r="A856" s="8" t="s">
        <v>1993</v>
      </c>
      <c r="B856" s="8" t="s">
        <v>4504</v>
      </c>
      <c r="C856" s="15" t="s">
        <v>1994</v>
      </c>
      <c r="D856" s="66" t="s">
        <v>4333</v>
      </c>
      <c r="E856" s="83"/>
    </row>
    <row r="857" spans="1:5" ht="38.25" x14ac:dyDescent="0.2">
      <c r="A857" s="8" t="s">
        <v>2088</v>
      </c>
      <c r="B857" s="8" t="s">
        <v>4514</v>
      </c>
      <c r="C857" s="15" t="s">
        <v>2089</v>
      </c>
      <c r="D857" s="66" t="s">
        <v>4349</v>
      </c>
      <c r="E857" s="83"/>
    </row>
    <row r="858" spans="1:5" ht="25.5" x14ac:dyDescent="0.2">
      <c r="A858" s="8" t="s">
        <v>1688</v>
      </c>
      <c r="B858" s="8" t="s">
        <v>4479</v>
      </c>
      <c r="C858" s="15" t="s">
        <v>1689</v>
      </c>
      <c r="D858" s="66" t="s">
        <v>4252</v>
      </c>
      <c r="E858" s="83"/>
    </row>
    <row r="859" spans="1:5" ht="63.75" x14ac:dyDescent="0.2">
      <c r="A859" s="8" t="s">
        <v>1218</v>
      </c>
      <c r="B859" s="8" t="s">
        <v>4441</v>
      </c>
      <c r="C859" s="15" t="s">
        <v>1219</v>
      </c>
      <c r="D859" s="66" t="s">
        <v>4294</v>
      </c>
      <c r="E859" s="83"/>
    </row>
    <row r="860" spans="1:5" ht="25.5" x14ac:dyDescent="0.2">
      <c r="A860" s="8" t="s">
        <v>1176</v>
      </c>
      <c r="B860" s="8" t="s">
        <v>4436</v>
      </c>
      <c r="C860" s="15" t="s">
        <v>1177</v>
      </c>
      <c r="D860" s="66" t="s">
        <v>4290</v>
      </c>
      <c r="E860" s="83"/>
    </row>
    <row r="861" spans="1:5" ht="25.5" x14ac:dyDescent="0.2">
      <c r="A861" s="8" t="s">
        <v>856</v>
      </c>
      <c r="B861" s="8" t="s">
        <v>4408</v>
      </c>
      <c r="C861" s="15" t="s">
        <v>857</v>
      </c>
      <c r="D861" s="66" t="s">
        <v>4271</v>
      </c>
      <c r="E861" s="83"/>
    </row>
    <row r="862" spans="1:5" ht="63.75" x14ac:dyDescent="0.2">
      <c r="A862" s="8" t="s">
        <v>1509</v>
      </c>
      <c r="B862" s="8" t="s">
        <v>4465</v>
      </c>
      <c r="C862" s="15" t="s">
        <v>1510</v>
      </c>
      <c r="D862" s="66" t="s">
        <v>4317</v>
      </c>
      <c r="E862" s="83"/>
    </row>
    <row r="863" spans="1:5" x14ac:dyDescent="0.2">
      <c r="A863" s="8" t="s">
        <v>1959</v>
      </c>
      <c r="B863" s="8" t="s">
        <v>4502</v>
      </c>
      <c r="C863" s="15" t="s">
        <v>1960</v>
      </c>
      <c r="D863" s="66" t="s">
        <v>4344</v>
      </c>
      <c r="E863" s="83"/>
    </row>
    <row r="864" spans="1:5" x14ac:dyDescent="0.2">
      <c r="A864" s="8" t="s">
        <v>1186</v>
      </c>
      <c r="B864" s="8" t="s">
        <v>4437</v>
      </c>
      <c r="C864" s="15" t="s">
        <v>1187</v>
      </c>
      <c r="D864" s="66" t="s">
        <v>4291</v>
      </c>
      <c r="E864" s="83"/>
    </row>
    <row r="865" spans="1:5" x14ac:dyDescent="0.2">
      <c r="A865" s="8" t="s">
        <v>1299</v>
      </c>
      <c r="B865" s="8" t="s">
        <v>4450</v>
      </c>
      <c r="C865" s="15" t="s">
        <v>1300</v>
      </c>
      <c r="D865" s="66" t="s">
        <v>4303</v>
      </c>
      <c r="E865" s="83"/>
    </row>
    <row r="866" spans="1:5" ht="25.5" x14ac:dyDescent="0.2">
      <c r="A866" s="8" t="s">
        <v>2192</v>
      </c>
      <c r="B866" s="8" t="s">
        <v>4521</v>
      </c>
      <c r="C866" s="15" t="s">
        <v>2193</v>
      </c>
      <c r="D866" s="66" t="s">
        <v>4355</v>
      </c>
      <c r="E866" s="83"/>
    </row>
    <row r="867" spans="1:5" x14ac:dyDescent="0.2">
      <c r="A867" s="8" t="s">
        <v>2194</v>
      </c>
      <c r="B867" s="8" t="s">
        <v>4521</v>
      </c>
      <c r="C867" s="15" t="s">
        <v>2195</v>
      </c>
      <c r="D867" s="66" t="s">
        <v>4355</v>
      </c>
      <c r="E867" s="83"/>
    </row>
    <row r="868" spans="1:5" ht="25.5" x14ac:dyDescent="0.2">
      <c r="A868" s="84" t="s">
        <v>4675</v>
      </c>
      <c r="B868" s="8" t="s">
        <v>4533</v>
      </c>
      <c r="C868" s="15" t="s">
        <v>2364</v>
      </c>
      <c r="D868" s="66" t="s">
        <v>4366</v>
      </c>
      <c r="E868" s="83"/>
    </row>
    <row r="869" spans="1:5" ht="38.25" x14ac:dyDescent="0.2">
      <c r="A869" s="84" t="s">
        <v>4676</v>
      </c>
      <c r="B869" s="8" t="s">
        <v>4534</v>
      </c>
      <c r="C869" s="15" t="s">
        <v>2371</v>
      </c>
      <c r="D869" s="66" t="s">
        <v>4349</v>
      </c>
      <c r="E869" s="83"/>
    </row>
    <row r="870" spans="1:5" ht="63.75" x14ac:dyDescent="0.2">
      <c r="A870" s="8" t="s">
        <v>2374</v>
      </c>
      <c r="B870" s="8" t="s">
        <v>4534</v>
      </c>
      <c r="C870" s="15" t="s">
        <v>2375</v>
      </c>
      <c r="D870" s="66" t="s">
        <v>4349</v>
      </c>
      <c r="E870" s="83"/>
    </row>
    <row r="871" spans="1:5" ht="25.5" x14ac:dyDescent="0.2">
      <c r="A871" s="8" t="s">
        <v>1142</v>
      </c>
      <c r="B871" s="8" t="s">
        <v>4432</v>
      </c>
      <c r="C871" s="15" t="s">
        <v>1143</v>
      </c>
      <c r="D871" s="66" t="s">
        <v>4285</v>
      </c>
      <c r="E871" s="83"/>
    </row>
    <row r="872" spans="1:5" ht="38.25" x14ac:dyDescent="0.2">
      <c r="A872" s="8" t="s">
        <v>1971</v>
      </c>
      <c r="B872" s="8" t="s">
        <v>4503</v>
      </c>
      <c r="C872" s="15" t="s">
        <v>1972</v>
      </c>
      <c r="D872" s="66" t="s">
        <v>4345</v>
      </c>
      <c r="E872" s="83"/>
    </row>
    <row r="873" spans="1:5" ht="25.5" x14ac:dyDescent="0.2">
      <c r="A873" s="8" t="s">
        <v>1947</v>
      </c>
      <c r="B873" s="8" t="s">
        <v>4501</v>
      </c>
      <c r="C873" s="15" t="s">
        <v>1948</v>
      </c>
      <c r="D873" s="66" t="s">
        <v>4343</v>
      </c>
      <c r="E873" s="83"/>
    </row>
    <row r="874" spans="1:5" x14ac:dyDescent="0.2">
      <c r="A874" s="8" t="s">
        <v>298</v>
      </c>
      <c r="B874" s="8" t="s">
        <v>4371</v>
      </c>
      <c r="C874" s="15" t="s">
        <v>299</v>
      </c>
      <c r="D874" s="66">
        <v>40</v>
      </c>
      <c r="E874" s="83"/>
    </row>
    <row r="875" spans="1:5" ht="25.5" x14ac:dyDescent="0.2">
      <c r="A875" s="8" t="s">
        <v>2310</v>
      </c>
      <c r="B875" s="8" t="s">
        <v>4529</v>
      </c>
      <c r="C875" s="15" t="s">
        <v>2311</v>
      </c>
      <c r="D875" s="66" t="s">
        <v>4364</v>
      </c>
      <c r="E875" s="83"/>
    </row>
    <row r="876" spans="1:5" x14ac:dyDescent="0.2">
      <c r="A876" s="8" t="s">
        <v>2346</v>
      </c>
      <c r="B876" s="8" t="s">
        <v>4532</v>
      </c>
      <c r="C876" s="15" t="s">
        <v>2347</v>
      </c>
      <c r="D876" s="66" t="s">
        <v>4365</v>
      </c>
      <c r="E876" s="83"/>
    </row>
    <row r="877" spans="1:5" ht="25.5" x14ac:dyDescent="0.2">
      <c r="A877" s="8" t="s">
        <v>711</v>
      </c>
      <c r="B877" s="8" t="s">
        <v>4396</v>
      </c>
      <c r="C877" s="15" t="s">
        <v>712</v>
      </c>
      <c r="D877" s="66">
        <v>46</v>
      </c>
      <c r="E877" s="83"/>
    </row>
    <row r="878" spans="1:5" ht="25.5" x14ac:dyDescent="0.2">
      <c r="A878" s="8" t="s">
        <v>2021</v>
      </c>
      <c r="B878" s="8" t="s">
        <v>4507</v>
      </c>
      <c r="C878" s="15" t="s">
        <v>2022</v>
      </c>
      <c r="D878" s="66" t="s">
        <v>4337</v>
      </c>
      <c r="E878" s="83"/>
    </row>
    <row r="879" spans="1:5" ht="38.25" x14ac:dyDescent="0.2">
      <c r="A879" s="8" t="s">
        <v>733</v>
      </c>
      <c r="B879" s="8" t="s">
        <v>4397</v>
      </c>
      <c r="C879" s="15" t="s">
        <v>734</v>
      </c>
      <c r="D879" s="66" t="s">
        <v>4263</v>
      </c>
      <c r="E879" s="83"/>
    </row>
    <row r="880" spans="1:5" ht="38.25" x14ac:dyDescent="0.2">
      <c r="A880" s="84" t="s">
        <v>4672</v>
      </c>
      <c r="B880" s="8" t="s">
        <v>4407</v>
      </c>
      <c r="C880" s="15" t="s">
        <v>847</v>
      </c>
      <c r="D880" s="66" t="s">
        <v>4262</v>
      </c>
      <c r="E880" s="83"/>
    </row>
    <row r="881" spans="1:5" ht="25.5" x14ac:dyDescent="0.2">
      <c r="A881" s="8" t="s">
        <v>761</v>
      </c>
      <c r="B881" s="8" t="s">
        <v>4400</v>
      </c>
      <c r="C881" s="15" t="s">
        <v>762</v>
      </c>
      <c r="D881" s="66" t="s">
        <v>4253</v>
      </c>
      <c r="E881" s="83"/>
    </row>
    <row r="882" spans="1:5" ht="25.5" x14ac:dyDescent="0.2">
      <c r="A882" s="8" t="s">
        <v>1730</v>
      </c>
      <c r="B882" s="8" t="s">
        <v>4482</v>
      </c>
      <c r="C882" s="15" t="s">
        <v>1731</v>
      </c>
      <c r="D882" s="66" t="s">
        <v>4330</v>
      </c>
      <c r="E882" s="83"/>
    </row>
    <row r="883" spans="1:5" ht="153" x14ac:dyDescent="0.2">
      <c r="A883" s="8" t="s">
        <v>651</v>
      </c>
      <c r="B883" s="8" t="s">
        <v>4393</v>
      </c>
      <c r="C883" s="15" t="s">
        <v>652</v>
      </c>
      <c r="D883" s="66" t="s">
        <v>4249</v>
      </c>
      <c r="E883" s="83"/>
    </row>
    <row r="884" spans="1:5" ht="25.5" x14ac:dyDescent="0.2">
      <c r="A884" s="8" t="s">
        <v>1401</v>
      </c>
      <c r="B884" s="8" t="s">
        <v>4458</v>
      </c>
      <c r="C884" s="15" t="s">
        <v>1402</v>
      </c>
      <c r="D884" s="66" t="s">
        <v>3989</v>
      </c>
      <c r="E884" s="83"/>
    </row>
    <row r="885" spans="1:5" x14ac:dyDescent="0.2">
      <c r="A885" s="8" t="s">
        <v>1834</v>
      </c>
      <c r="B885" s="8" t="s">
        <v>4491</v>
      </c>
      <c r="C885" s="15" t="s">
        <v>1835</v>
      </c>
      <c r="D885" s="66" t="s">
        <v>4328</v>
      </c>
      <c r="E885" s="83"/>
    </row>
    <row r="886" spans="1:5" ht="51" x14ac:dyDescent="0.2">
      <c r="A886" s="8" t="s">
        <v>715</v>
      </c>
      <c r="B886" s="8" t="s">
        <v>4396</v>
      </c>
      <c r="C886" s="15" t="s">
        <v>716</v>
      </c>
      <c r="D886" s="66">
        <v>46</v>
      </c>
      <c r="E886" s="83"/>
    </row>
    <row r="887" spans="1:5" ht="25.5" x14ac:dyDescent="0.2">
      <c r="A887" s="8" t="s">
        <v>1473</v>
      </c>
      <c r="B887" s="8" t="s">
        <v>4463</v>
      </c>
      <c r="C887" s="15" t="s">
        <v>1474</v>
      </c>
      <c r="D887" s="66" t="s">
        <v>4315</v>
      </c>
      <c r="E887" s="83"/>
    </row>
    <row r="888" spans="1:5" ht="25.5" x14ac:dyDescent="0.2">
      <c r="A888" s="8" t="s">
        <v>1475</v>
      </c>
      <c r="B888" s="8" t="s">
        <v>4463</v>
      </c>
      <c r="C888" s="15" t="s">
        <v>1476</v>
      </c>
      <c r="D888" s="66" t="s">
        <v>4315</v>
      </c>
      <c r="E888" s="83"/>
    </row>
    <row r="889" spans="1:5" x14ac:dyDescent="0.2">
      <c r="A889" s="8" t="s">
        <v>1477</v>
      </c>
      <c r="B889" s="8" t="s">
        <v>4463</v>
      </c>
      <c r="C889" s="15" t="s">
        <v>1478</v>
      </c>
      <c r="D889" s="66" t="s">
        <v>4315</v>
      </c>
      <c r="E889" s="83"/>
    </row>
    <row r="890" spans="1:5" ht="38.25" x14ac:dyDescent="0.2">
      <c r="A890" s="8" t="s">
        <v>1919</v>
      </c>
      <c r="B890" s="8" t="s">
        <v>4499</v>
      </c>
      <c r="C890" s="15" t="s">
        <v>1920</v>
      </c>
      <c r="D890" s="66" t="s">
        <v>4341</v>
      </c>
      <c r="E890" s="83"/>
    </row>
    <row r="891" spans="1:5" x14ac:dyDescent="0.2">
      <c r="A891" s="8" t="s">
        <v>1250</v>
      </c>
      <c r="B891" s="8" t="s">
        <v>4445</v>
      </c>
      <c r="C891" s="15" t="s">
        <v>1251</v>
      </c>
      <c r="D891" s="66" t="s">
        <v>4298</v>
      </c>
      <c r="E891" s="83"/>
    </row>
    <row r="892" spans="1:5" ht="38.25" x14ac:dyDescent="0.2">
      <c r="A892" s="8" t="s">
        <v>2398</v>
      </c>
      <c r="B892" s="8" t="s">
        <v>4536</v>
      </c>
      <c r="C892" s="15" t="s">
        <v>2399</v>
      </c>
      <c r="D892" s="66" t="s">
        <v>4369</v>
      </c>
      <c r="E892" s="83"/>
    </row>
    <row r="893" spans="1:5" ht="25.5" x14ac:dyDescent="0.2">
      <c r="A893" s="8" t="s">
        <v>2108</v>
      </c>
      <c r="B893" s="8" t="s">
        <v>4515</v>
      </c>
      <c r="C893" s="15" t="s">
        <v>2109</v>
      </c>
      <c r="D893" s="66">
        <v>219</v>
      </c>
      <c r="E893" s="83"/>
    </row>
    <row r="894" spans="1:5" ht="38.25" x14ac:dyDescent="0.2">
      <c r="A894" s="8" t="s">
        <v>2030</v>
      </c>
      <c r="B894" s="8" t="s">
        <v>4508</v>
      </c>
      <c r="C894" s="15" t="s">
        <v>2031</v>
      </c>
      <c r="D894" s="66" t="s">
        <v>4336</v>
      </c>
      <c r="E894" s="83"/>
    </row>
    <row r="895" spans="1:5" x14ac:dyDescent="0.2">
      <c r="A895" s="8" t="s">
        <v>1739</v>
      </c>
      <c r="B895" s="8" t="s">
        <v>4483</v>
      </c>
      <c r="C895" s="15" t="s">
        <v>1740</v>
      </c>
      <c r="D895" s="66" t="s">
        <v>4331</v>
      </c>
      <c r="E895" s="83"/>
    </row>
    <row r="896" spans="1:5" x14ac:dyDescent="0.2">
      <c r="A896" s="8" t="s">
        <v>2110</v>
      </c>
      <c r="B896" s="8" t="s">
        <v>4515</v>
      </c>
      <c r="C896" s="15" t="s">
        <v>2111</v>
      </c>
      <c r="D896" s="66">
        <v>219</v>
      </c>
      <c r="E896" s="83"/>
    </row>
    <row r="897" spans="1:5" ht="38.25" x14ac:dyDescent="0.2">
      <c r="A897" s="8" t="s">
        <v>705</v>
      </c>
      <c r="B897" s="8" t="s">
        <v>4396</v>
      </c>
      <c r="C897" s="15" t="s">
        <v>706</v>
      </c>
      <c r="D897" s="66" t="s">
        <v>4259</v>
      </c>
      <c r="E897" s="83"/>
    </row>
    <row r="898" spans="1:5" ht="25.5" x14ac:dyDescent="0.2">
      <c r="A898" s="8" t="s">
        <v>789</v>
      </c>
      <c r="B898" s="8" t="s">
        <v>4403</v>
      </c>
      <c r="C898" s="15" t="s">
        <v>790</v>
      </c>
      <c r="D898" s="66">
        <v>47</v>
      </c>
      <c r="E898" s="83"/>
    </row>
    <row r="899" spans="1:5" x14ac:dyDescent="0.2">
      <c r="A899" s="8" t="s">
        <v>1114</v>
      </c>
      <c r="B899" s="8" t="s">
        <v>4429</v>
      </c>
      <c r="C899" s="15" t="s">
        <v>1115</v>
      </c>
      <c r="D899" s="66" t="s">
        <v>4283</v>
      </c>
      <c r="E899" s="83"/>
    </row>
    <row r="900" spans="1:5" x14ac:dyDescent="0.2">
      <c r="A900" s="8" t="s">
        <v>2334</v>
      </c>
      <c r="B900" s="8" t="s">
        <v>4531</v>
      </c>
      <c r="C900" s="15" t="s">
        <v>2335</v>
      </c>
      <c r="D900" s="66" t="s">
        <v>4365</v>
      </c>
      <c r="E900" s="83"/>
    </row>
    <row r="901" spans="1:5" ht="51" x14ac:dyDescent="0.2">
      <c r="A901" s="8" t="s">
        <v>624</v>
      </c>
      <c r="B901" s="8" t="s">
        <v>4390</v>
      </c>
      <c r="C901" s="15" t="s">
        <v>625</v>
      </c>
      <c r="D901" s="66">
        <v>44</v>
      </c>
      <c r="E901" s="83"/>
    </row>
    <row r="902" spans="1:5" ht="38.25" x14ac:dyDescent="0.2">
      <c r="A902" s="8" t="s">
        <v>900</v>
      </c>
      <c r="B902" s="8" t="s">
        <v>4412</v>
      </c>
      <c r="C902" s="15" t="s">
        <v>901</v>
      </c>
      <c r="D902" s="66" t="s">
        <v>4273</v>
      </c>
      <c r="E902" s="83"/>
    </row>
    <row r="903" spans="1:5" ht="38.25" x14ac:dyDescent="0.2">
      <c r="A903" s="8" t="s">
        <v>952</v>
      </c>
      <c r="B903" s="8" t="s">
        <v>4417</v>
      </c>
      <c r="C903" s="15" t="s">
        <v>953</v>
      </c>
      <c r="D903" s="66" t="s">
        <v>3530</v>
      </c>
      <c r="E903" s="83"/>
    </row>
    <row r="904" spans="1:5" x14ac:dyDescent="0.2">
      <c r="A904" s="8" t="s">
        <v>908</v>
      </c>
      <c r="B904" s="8" t="s">
        <v>4413</v>
      </c>
      <c r="C904" s="15" t="s">
        <v>909</v>
      </c>
      <c r="D904" s="66">
        <v>50</v>
      </c>
      <c r="E904" s="83"/>
    </row>
    <row r="905" spans="1:5" x14ac:dyDescent="0.2">
      <c r="A905" s="8" t="s">
        <v>1961</v>
      </c>
      <c r="B905" s="8" t="s">
        <v>4503</v>
      </c>
      <c r="C905" s="15" t="s">
        <v>1962</v>
      </c>
      <c r="D905" s="66" t="s">
        <v>4345</v>
      </c>
      <c r="E905" s="83"/>
    </row>
    <row r="906" spans="1:5" ht="51" x14ac:dyDescent="0.2">
      <c r="A906" s="8" t="s">
        <v>1069</v>
      </c>
      <c r="B906" s="8" t="s">
        <v>4425</v>
      </c>
      <c r="C906" s="15" t="s">
        <v>1070</v>
      </c>
      <c r="D906" s="66" t="s">
        <v>4277</v>
      </c>
      <c r="E906" s="83"/>
    </row>
    <row r="907" spans="1:5" x14ac:dyDescent="0.2">
      <c r="A907" s="8" t="s">
        <v>998</v>
      </c>
      <c r="B907" s="8" t="s">
        <v>4419</v>
      </c>
      <c r="C907" s="15" t="s">
        <v>999</v>
      </c>
      <c r="D907" s="66" t="s">
        <v>4276</v>
      </c>
      <c r="E907" s="83"/>
    </row>
    <row r="908" spans="1:5" x14ac:dyDescent="0.2">
      <c r="A908" s="8" t="s">
        <v>1000</v>
      </c>
      <c r="B908" s="8" t="s">
        <v>4419</v>
      </c>
      <c r="C908" s="15" t="s">
        <v>1001</v>
      </c>
      <c r="D908" s="66" t="s">
        <v>4276</v>
      </c>
      <c r="E908" s="83"/>
    </row>
    <row r="909" spans="1:5" ht="25.5" x14ac:dyDescent="0.2">
      <c r="A909" s="8" t="s">
        <v>1448</v>
      </c>
      <c r="B909" s="8" t="s">
        <v>4461</v>
      </c>
      <c r="C909" s="15" t="s">
        <v>1449</v>
      </c>
      <c r="D909" s="66" t="s">
        <v>4313</v>
      </c>
      <c r="E909" s="83"/>
    </row>
    <row r="910" spans="1:5" ht="25.5" x14ac:dyDescent="0.2">
      <c r="A910" s="8" t="s">
        <v>1450</v>
      </c>
      <c r="B910" s="8" t="s">
        <v>4461</v>
      </c>
      <c r="C910" s="15" t="s">
        <v>1451</v>
      </c>
      <c r="D910" s="66" t="s">
        <v>4313</v>
      </c>
      <c r="E910" s="83"/>
    </row>
    <row r="911" spans="1:5" ht="25.5" x14ac:dyDescent="0.2">
      <c r="A911" s="8" t="s">
        <v>2224</v>
      </c>
      <c r="B911" s="8" t="s">
        <v>4523</v>
      </c>
      <c r="C911" s="15" t="s">
        <v>2225</v>
      </c>
      <c r="D911" s="66" t="s">
        <v>4347</v>
      </c>
      <c r="E911" s="83"/>
    </row>
    <row r="912" spans="1:5" x14ac:dyDescent="0.2">
      <c r="A912" s="8" t="s">
        <v>791</v>
      </c>
      <c r="B912" s="8" t="s">
        <v>4403</v>
      </c>
      <c r="C912" s="15" t="s">
        <v>792</v>
      </c>
      <c r="D912" s="66">
        <v>47</v>
      </c>
      <c r="E912" s="83"/>
    </row>
    <row r="913" spans="1:5" ht="51" x14ac:dyDescent="0.2">
      <c r="A913" s="8" t="s">
        <v>2122</v>
      </c>
      <c r="B913" s="8" t="s">
        <v>4516</v>
      </c>
      <c r="C913" s="15" t="s">
        <v>2123</v>
      </c>
      <c r="D913" s="66" t="s">
        <v>4351</v>
      </c>
      <c r="E913" s="83"/>
    </row>
    <row r="914" spans="1:5" x14ac:dyDescent="0.2">
      <c r="A914" s="84" t="s">
        <v>4674</v>
      </c>
      <c r="B914" s="8" t="s">
        <v>4523</v>
      </c>
      <c r="C914" s="15" t="s">
        <v>2226</v>
      </c>
      <c r="D914" s="66" t="s">
        <v>4347</v>
      </c>
      <c r="E914" s="83"/>
    </row>
    <row r="915" spans="1:5" ht="38.25" x14ac:dyDescent="0.2">
      <c r="A915" s="84" t="s">
        <v>4673</v>
      </c>
      <c r="B915" s="8" t="s">
        <v>4526</v>
      </c>
      <c r="C915" s="15" t="s">
        <v>2266</v>
      </c>
      <c r="D915" s="66" t="s">
        <v>4359</v>
      </c>
      <c r="E915" s="83"/>
    </row>
    <row r="916" spans="1:5" x14ac:dyDescent="0.2">
      <c r="A916" s="8" t="s">
        <v>2174</v>
      </c>
      <c r="B916" s="8" t="s">
        <v>4520</v>
      </c>
      <c r="C916" s="15" t="s">
        <v>2175</v>
      </c>
      <c r="D916" s="66" t="s">
        <v>4354</v>
      </c>
      <c r="E916" s="83"/>
    </row>
    <row r="917" spans="1:5" x14ac:dyDescent="0.2">
      <c r="A917" s="8" t="s">
        <v>2222</v>
      </c>
      <c r="B917" s="8" t="s">
        <v>4523</v>
      </c>
      <c r="C917" s="15" t="s">
        <v>2223</v>
      </c>
      <c r="D917" s="66" t="s">
        <v>4347</v>
      </c>
      <c r="E917" s="83"/>
    </row>
    <row r="918" spans="1:5" ht="25.5" x14ac:dyDescent="0.2">
      <c r="A918" s="8" t="s">
        <v>1517</v>
      </c>
      <c r="B918" s="8" t="s">
        <v>4466</v>
      </c>
      <c r="C918" s="15" t="s">
        <v>1518</v>
      </c>
      <c r="D918" s="66" t="s">
        <v>4318</v>
      </c>
      <c r="E918" s="83"/>
    </row>
    <row r="919" spans="1:5" x14ac:dyDescent="0.2">
      <c r="A919" s="8" t="s">
        <v>371</v>
      </c>
      <c r="B919" s="8" t="s">
        <v>4373</v>
      </c>
      <c r="C919" s="15" t="s">
        <v>372</v>
      </c>
      <c r="D919" s="66" t="s">
        <v>4230</v>
      </c>
      <c r="E919" s="83"/>
    </row>
    <row r="920" spans="1:5" x14ac:dyDescent="0.2">
      <c r="A920" s="8" t="s">
        <v>795</v>
      </c>
      <c r="B920" s="8" t="s">
        <v>4403</v>
      </c>
      <c r="C920" s="15" t="s">
        <v>796</v>
      </c>
      <c r="D920" s="66">
        <v>47</v>
      </c>
      <c r="E920" s="83"/>
    </row>
    <row r="921" spans="1:5" ht="38.25" x14ac:dyDescent="0.2">
      <c r="A921" s="8" t="s">
        <v>1047</v>
      </c>
      <c r="B921" s="8" t="s">
        <v>4423</v>
      </c>
      <c r="C921" s="15" t="s">
        <v>1048</v>
      </c>
      <c r="D921" s="66" t="s">
        <v>4277</v>
      </c>
      <c r="E921" s="83"/>
    </row>
    <row r="922" spans="1:5" x14ac:dyDescent="0.2">
      <c r="A922" s="8" t="s">
        <v>1288</v>
      </c>
      <c r="B922" s="8" t="s">
        <v>4449</v>
      </c>
      <c r="C922" s="15" t="s">
        <v>1289</v>
      </c>
      <c r="D922" s="66" t="s">
        <v>4302</v>
      </c>
      <c r="E922" s="83"/>
    </row>
    <row r="923" spans="1:5" ht="63.75" x14ac:dyDescent="0.2">
      <c r="A923" s="8" t="s">
        <v>1097</v>
      </c>
      <c r="B923" s="8" t="s">
        <v>4427</v>
      </c>
      <c r="C923" s="15" t="s">
        <v>1098</v>
      </c>
      <c r="D923" s="66" t="s">
        <v>4275</v>
      </c>
      <c r="E923" s="83"/>
    </row>
    <row r="924" spans="1:5" ht="38.25" x14ac:dyDescent="0.2">
      <c r="A924" s="8" t="s">
        <v>1059</v>
      </c>
      <c r="B924" s="8" t="s">
        <v>4424</v>
      </c>
      <c r="C924" s="15" t="s">
        <v>1060</v>
      </c>
      <c r="D924" s="66" t="s">
        <v>4269</v>
      </c>
      <c r="E924" s="83"/>
    </row>
    <row r="925" spans="1:5" x14ac:dyDescent="0.2">
      <c r="A925" s="8" t="s">
        <v>642</v>
      </c>
      <c r="B925" s="8" t="s">
        <v>4392</v>
      </c>
      <c r="C925" s="15" t="s">
        <v>643</v>
      </c>
      <c r="D925" s="66" t="s">
        <v>4258</v>
      </c>
      <c r="E925" s="83"/>
    </row>
    <row r="926" spans="1:5" ht="38.25" x14ac:dyDescent="0.2">
      <c r="A926" s="8" t="s">
        <v>2367</v>
      </c>
      <c r="B926" s="8" t="s">
        <v>4533</v>
      </c>
      <c r="C926" s="15" t="s">
        <v>2368</v>
      </c>
      <c r="D926" s="66" t="s">
        <v>4367</v>
      </c>
      <c r="E926" s="83"/>
    </row>
    <row r="927" spans="1:5" x14ac:dyDescent="0.2">
      <c r="A927" s="8" t="s">
        <v>2336</v>
      </c>
      <c r="B927" s="8" t="s">
        <v>4531</v>
      </c>
      <c r="C927" s="15" t="s">
        <v>2337</v>
      </c>
      <c r="D927" s="66" t="s">
        <v>4365</v>
      </c>
      <c r="E927" s="83"/>
    </row>
    <row r="928" spans="1:5" x14ac:dyDescent="0.2">
      <c r="A928" s="8" t="s">
        <v>1690</v>
      </c>
      <c r="B928" s="8" t="s">
        <v>4479</v>
      </c>
      <c r="C928" s="15" t="s">
        <v>1691</v>
      </c>
      <c r="D928" s="66" t="s">
        <v>4252</v>
      </c>
      <c r="E928" s="83"/>
    </row>
    <row r="929" spans="1:5" ht="25.5" x14ac:dyDescent="0.2">
      <c r="A929" s="8" t="s">
        <v>1887</v>
      </c>
      <c r="B929" s="8" t="s">
        <v>4496</v>
      </c>
      <c r="C929" s="15" t="s">
        <v>1888</v>
      </c>
      <c r="D929" s="66" t="s">
        <v>4339</v>
      </c>
      <c r="E929" s="83"/>
    </row>
    <row r="930" spans="1:5" x14ac:dyDescent="0.2">
      <c r="A930" s="8" t="s">
        <v>759</v>
      </c>
      <c r="B930" s="8" t="s">
        <v>4400</v>
      </c>
      <c r="C930" s="15" t="s">
        <v>760</v>
      </c>
      <c r="D930" s="66" t="s">
        <v>4266</v>
      </c>
      <c r="E930" s="83"/>
    </row>
    <row r="931" spans="1:5" x14ac:dyDescent="0.2">
      <c r="A931" s="8" t="s">
        <v>986</v>
      </c>
      <c r="B931" s="8" t="s">
        <v>4418</v>
      </c>
      <c r="C931" s="15" t="s">
        <v>987</v>
      </c>
      <c r="D931" s="66" t="s">
        <v>4276</v>
      </c>
      <c r="E931" s="83"/>
    </row>
    <row r="932" spans="1:5" x14ac:dyDescent="0.2">
      <c r="A932" s="8" t="s">
        <v>1519</v>
      </c>
      <c r="B932" s="8" t="s">
        <v>4466</v>
      </c>
      <c r="C932" s="15" t="s">
        <v>1520</v>
      </c>
      <c r="D932" s="66" t="s">
        <v>4318</v>
      </c>
      <c r="E932" s="83"/>
    </row>
    <row r="933" spans="1:5" x14ac:dyDescent="0.2">
      <c r="A933" s="8" t="s">
        <v>2324</v>
      </c>
      <c r="B933" s="8" t="s">
        <v>4530</v>
      </c>
      <c r="C933" s="15" t="s">
        <v>2325</v>
      </c>
      <c r="D933" s="66" t="s">
        <v>4364</v>
      </c>
      <c r="E933" s="83"/>
    </row>
    <row r="934" spans="1:5" ht="38.25" x14ac:dyDescent="0.2">
      <c r="A934" s="8" t="s">
        <v>1061</v>
      </c>
      <c r="B934" s="8" t="s">
        <v>4424</v>
      </c>
      <c r="C934" s="15" t="s">
        <v>1062</v>
      </c>
      <c r="D934" s="66" t="s">
        <v>4269</v>
      </c>
      <c r="E934" s="83"/>
    </row>
    <row r="935" spans="1:5" ht="25.5" x14ac:dyDescent="0.2">
      <c r="A935" s="8" t="s">
        <v>980</v>
      </c>
      <c r="B935" s="8" t="s">
        <v>4418</v>
      </c>
      <c r="C935" s="15" t="s">
        <v>981</v>
      </c>
      <c r="D935" s="66">
        <v>52</v>
      </c>
      <c r="E935" s="83"/>
    </row>
    <row r="936" spans="1:5" ht="38.25" x14ac:dyDescent="0.2">
      <c r="A936" s="8" t="s">
        <v>723</v>
      </c>
      <c r="B936" s="8" t="s">
        <v>4396</v>
      </c>
      <c r="C936" s="15" t="s">
        <v>724</v>
      </c>
      <c r="D936" s="66" t="s">
        <v>4263</v>
      </c>
      <c r="E936" s="83"/>
    </row>
    <row r="937" spans="1:5" ht="25.5" x14ac:dyDescent="0.2">
      <c r="A937" s="8" t="s">
        <v>988</v>
      </c>
      <c r="B937" s="8" t="s">
        <v>4418</v>
      </c>
      <c r="C937" s="15" t="s">
        <v>989</v>
      </c>
      <c r="D937" s="66" t="s">
        <v>4275</v>
      </c>
      <c r="E937" s="83"/>
    </row>
    <row r="938" spans="1:5" ht="25.5" x14ac:dyDescent="0.2">
      <c r="A938" s="8" t="s">
        <v>1272</v>
      </c>
      <c r="B938" s="8" t="s">
        <v>4447</v>
      </c>
      <c r="C938" s="15" t="s">
        <v>1273</v>
      </c>
      <c r="D938" s="66" t="s">
        <v>4300</v>
      </c>
      <c r="E938" s="83"/>
    </row>
    <row r="939" spans="1:5" ht="25.5" x14ac:dyDescent="0.2">
      <c r="A939" s="8" t="s">
        <v>721</v>
      </c>
      <c r="B939" s="8" t="s">
        <v>4396</v>
      </c>
      <c r="C939" s="15" t="s">
        <v>722</v>
      </c>
      <c r="D939" s="66" t="s">
        <v>4259</v>
      </c>
      <c r="E939" s="83"/>
    </row>
    <row r="940" spans="1:5" ht="51" x14ac:dyDescent="0.2">
      <c r="A940" s="8" t="s">
        <v>516</v>
      </c>
      <c r="B940" s="8" t="s">
        <v>4381</v>
      </c>
      <c r="C940" s="15" t="s">
        <v>517</v>
      </c>
      <c r="D940" s="66" t="s">
        <v>4249</v>
      </c>
      <c r="E940" s="83"/>
    </row>
    <row r="941" spans="1:5" ht="140.25" x14ac:dyDescent="0.2">
      <c r="A941" s="8" t="s">
        <v>1365</v>
      </c>
      <c r="B941" s="8" t="s">
        <v>4455</v>
      </c>
      <c r="C941" s="15" t="s">
        <v>1366</v>
      </c>
      <c r="D941" s="66" t="s">
        <v>4307</v>
      </c>
      <c r="E941" s="83"/>
    </row>
    <row r="942" spans="1:5" x14ac:dyDescent="0.2">
      <c r="A942" s="8" t="s">
        <v>406</v>
      </c>
      <c r="B942" s="8" t="s">
        <v>4375</v>
      </c>
      <c r="C942" s="15" t="s">
        <v>407</v>
      </c>
      <c r="D942" s="66" t="s">
        <v>4240</v>
      </c>
      <c r="E942" s="83"/>
    </row>
    <row r="943" spans="1:5" x14ac:dyDescent="0.2">
      <c r="A943" s="8" t="s">
        <v>910</v>
      </c>
      <c r="B943" s="8" t="s">
        <v>4413</v>
      </c>
      <c r="C943" s="15" t="s">
        <v>911</v>
      </c>
      <c r="D943" s="66">
        <v>50</v>
      </c>
      <c r="E943" s="83"/>
    </row>
    <row r="944" spans="1:5" x14ac:dyDescent="0.2">
      <c r="A944" s="8" t="s">
        <v>244</v>
      </c>
      <c r="B944" s="8" t="s">
        <v>4408</v>
      </c>
      <c r="C944" s="15" t="s">
        <v>860</v>
      </c>
      <c r="D944" s="66" t="s">
        <v>4271</v>
      </c>
      <c r="E944" s="83"/>
    </row>
    <row r="945" spans="1:5" ht="25.5" x14ac:dyDescent="0.2">
      <c r="A945" s="8" t="s">
        <v>482</v>
      </c>
      <c r="B945" s="8" t="s">
        <v>4379</v>
      </c>
      <c r="C945" s="15" t="s">
        <v>483</v>
      </c>
      <c r="D945" s="66" t="s">
        <v>4239</v>
      </c>
      <c r="E945" s="83"/>
    </row>
    <row r="946" spans="1:5" ht="25.5" x14ac:dyDescent="0.2">
      <c r="A946" s="8" t="s">
        <v>785</v>
      </c>
      <c r="B946" s="8" t="s">
        <v>4402</v>
      </c>
      <c r="C946" s="15" t="s">
        <v>786</v>
      </c>
      <c r="D946" s="66" t="s">
        <v>4267</v>
      </c>
      <c r="E946" s="83"/>
    </row>
    <row r="947" spans="1:5" ht="25.5" x14ac:dyDescent="0.2">
      <c r="A947" s="8" t="s">
        <v>805</v>
      </c>
      <c r="B947" s="8" t="s">
        <v>4404</v>
      </c>
      <c r="C947" s="15" t="s">
        <v>806</v>
      </c>
      <c r="D947" s="66" t="s">
        <v>4261</v>
      </c>
      <c r="E947" s="83"/>
    </row>
    <row r="948" spans="1:5" ht="25.5" x14ac:dyDescent="0.2">
      <c r="A948" s="8" t="s">
        <v>1310</v>
      </c>
      <c r="B948" s="8" t="s">
        <v>4451</v>
      </c>
      <c r="C948" s="15" t="s">
        <v>1311</v>
      </c>
      <c r="D948" s="66" t="s">
        <v>4304</v>
      </c>
      <c r="E948" s="83"/>
    </row>
    <row r="949" spans="1:5" ht="25.5" x14ac:dyDescent="0.2">
      <c r="A949" s="8" t="s">
        <v>886</v>
      </c>
      <c r="B949" s="8" t="s">
        <v>4411</v>
      </c>
      <c r="C949" s="15" t="s">
        <v>887</v>
      </c>
      <c r="D949" s="66" t="s">
        <v>4270</v>
      </c>
      <c r="E949" s="83"/>
    </row>
    <row r="950" spans="1:5" ht="76.5" x14ac:dyDescent="0.2">
      <c r="A950" s="8" t="s">
        <v>920</v>
      </c>
      <c r="B950" s="8" t="s">
        <v>4414</v>
      </c>
      <c r="C950" s="15" t="s">
        <v>921</v>
      </c>
      <c r="D950" s="66" t="s">
        <v>4265</v>
      </c>
      <c r="E950" s="83"/>
    </row>
    <row r="951" spans="1:5" ht="25.5" x14ac:dyDescent="0.2">
      <c r="A951" s="8" t="s">
        <v>1949</v>
      </c>
      <c r="B951" s="8" t="s">
        <v>4501</v>
      </c>
      <c r="C951" s="15" t="s">
        <v>1950</v>
      </c>
      <c r="D951" s="66" t="s">
        <v>4310</v>
      </c>
      <c r="E951" s="83"/>
    </row>
    <row r="952" spans="1:5" x14ac:dyDescent="0.2">
      <c r="A952" s="8" t="s">
        <v>460</v>
      </c>
      <c r="B952" s="8" t="s">
        <v>4377</v>
      </c>
      <c r="C952" s="15" t="s">
        <v>461</v>
      </c>
      <c r="D952" s="66">
        <v>101</v>
      </c>
      <c r="E952" s="83"/>
    </row>
    <row r="953" spans="1:5" ht="63.75" x14ac:dyDescent="0.2">
      <c r="A953" s="8" t="s">
        <v>858</v>
      </c>
      <c r="B953" s="8" t="s">
        <v>4408</v>
      </c>
      <c r="C953" s="15" t="s">
        <v>859</v>
      </c>
      <c r="D953" s="66" t="s">
        <v>4271</v>
      </c>
      <c r="E953" s="83"/>
    </row>
    <row r="954" spans="1:5" x14ac:dyDescent="0.2">
      <c r="A954" s="8" t="s">
        <v>1165</v>
      </c>
      <c r="B954" s="8" t="s">
        <v>4435</v>
      </c>
      <c r="C954" s="15" t="s">
        <v>1166</v>
      </c>
      <c r="D954" s="66" t="s">
        <v>4289</v>
      </c>
      <c r="E954" s="83"/>
    </row>
    <row r="955" spans="1:5" ht="25.5" x14ac:dyDescent="0.2">
      <c r="A955" s="8" t="s">
        <v>1436</v>
      </c>
      <c r="B955" s="8" t="s">
        <v>4460</v>
      </c>
      <c r="C955" s="15" t="s">
        <v>1437</v>
      </c>
      <c r="D955" s="66" t="s">
        <v>4264</v>
      </c>
      <c r="E955" s="83"/>
    </row>
    <row r="956" spans="1:5" ht="25.5" x14ac:dyDescent="0.2">
      <c r="A956" s="8" t="s">
        <v>1438</v>
      </c>
      <c r="B956" s="8" t="s">
        <v>4460</v>
      </c>
      <c r="C956" s="15" t="s">
        <v>1439</v>
      </c>
      <c r="D956" s="66">
        <v>207</v>
      </c>
      <c r="E956" s="83"/>
    </row>
    <row r="957" spans="1:5" x14ac:dyDescent="0.2">
      <c r="A957" s="8" t="s">
        <v>2247</v>
      </c>
      <c r="B957" s="8" t="s">
        <v>4524</v>
      </c>
      <c r="C957" s="15" t="s">
        <v>2248</v>
      </c>
      <c r="D957" s="66">
        <v>222</v>
      </c>
      <c r="E957" s="83"/>
    </row>
    <row r="958" spans="1:5" ht="25.5" x14ac:dyDescent="0.2">
      <c r="A958" s="8" t="s">
        <v>605</v>
      </c>
      <c r="B958" s="8" t="s">
        <v>4389</v>
      </c>
      <c r="C958" s="15" t="s">
        <v>606</v>
      </c>
      <c r="D958" s="66" t="s">
        <v>4249</v>
      </c>
      <c r="E958" s="83"/>
    </row>
    <row r="959" spans="1:5" ht="25.5" x14ac:dyDescent="0.2">
      <c r="A959" s="8" t="s">
        <v>1597</v>
      </c>
      <c r="B959" s="8" t="s">
        <v>4471</v>
      </c>
      <c r="C959" s="15" t="s">
        <v>1598</v>
      </c>
      <c r="D959" s="66" t="s">
        <v>4323</v>
      </c>
      <c r="E959" s="83"/>
    </row>
    <row r="960" spans="1:5" ht="25.5" x14ac:dyDescent="0.2">
      <c r="A960" s="8" t="s">
        <v>1599</v>
      </c>
      <c r="B960" s="8" t="s">
        <v>4471</v>
      </c>
      <c r="C960" s="15" t="s">
        <v>1600</v>
      </c>
      <c r="D960" s="66" t="s">
        <v>4323</v>
      </c>
      <c r="E960" s="83"/>
    </row>
    <row r="961" spans="1:5" ht="51" x14ac:dyDescent="0.2">
      <c r="A961" s="8" t="s">
        <v>2124</v>
      </c>
      <c r="B961" s="8" t="s">
        <v>4516</v>
      </c>
      <c r="C961" s="15" t="s">
        <v>2125</v>
      </c>
      <c r="D961" s="66" t="s">
        <v>4351</v>
      </c>
      <c r="E961" s="83"/>
    </row>
    <row r="962" spans="1:5" ht="25.5" x14ac:dyDescent="0.2">
      <c r="A962" s="8" t="s">
        <v>1497</v>
      </c>
      <c r="B962" s="8" t="s">
        <v>4465</v>
      </c>
      <c r="C962" s="15" t="s">
        <v>1498</v>
      </c>
      <c r="D962" s="66" t="s">
        <v>4311</v>
      </c>
      <c r="E962" s="83"/>
    </row>
    <row r="963" spans="1:5" ht="25.5" x14ac:dyDescent="0.2">
      <c r="A963" s="8" t="s">
        <v>2062</v>
      </c>
      <c r="B963" s="8" t="s">
        <v>4512</v>
      </c>
      <c r="C963" s="15" t="s">
        <v>2063</v>
      </c>
      <c r="D963" s="66" t="s">
        <v>4337</v>
      </c>
      <c r="E963" s="83"/>
    </row>
    <row r="964" spans="1:5" x14ac:dyDescent="0.2">
      <c r="A964" s="8" t="s">
        <v>1673</v>
      </c>
      <c r="B964" s="8" t="s">
        <v>4478</v>
      </c>
      <c r="C964" s="15" t="s">
        <v>1674</v>
      </c>
      <c r="D964" s="66" t="s">
        <v>4328</v>
      </c>
      <c r="E964" s="83"/>
    </row>
    <row r="965" spans="1:5" ht="25.5" x14ac:dyDescent="0.2">
      <c r="A965" s="8" t="s">
        <v>2145</v>
      </c>
      <c r="B965" s="8" t="s">
        <v>4518</v>
      </c>
      <c r="C965" s="15" t="s">
        <v>2146</v>
      </c>
      <c r="D965" s="66" t="s">
        <v>4352</v>
      </c>
      <c r="E965" s="83"/>
    </row>
    <row r="966" spans="1:5" x14ac:dyDescent="0.2">
      <c r="A966" s="8" t="s">
        <v>1732</v>
      </c>
      <c r="B966" s="8" t="s">
        <v>4482</v>
      </c>
      <c r="C966" s="15" t="s">
        <v>1733</v>
      </c>
      <c r="D966" s="66" t="s">
        <v>4330</v>
      </c>
      <c r="E966" s="83"/>
    </row>
    <row r="967" spans="1:5" ht="51" x14ac:dyDescent="0.2">
      <c r="A967" s="8" t="s">
        <v>1367</v>
      </c>
      <c r="B967" s="8" t="s">
        <v>4455</v>
      </c>
      <c r="C967" s="15" t="s">
        <v>1368</v>
      </c>
      <c r="D967" s="66" t="s">
        <v>4307</v>
      </c>
      <c r="E967" s="83"/>
    </row>
    <row r="968" spans="1:5" ht="25.5" x14ac:dyDescent="0.2">
      <c r="A968" s="8" t="s">
        <v>2280</v>
      </c>
      <c r="B968" s="8" t="s">
        <v>4527</v>
      </c>
      <c r="C968" s="15" t="s">
        <v>2281</v>
      </c>
      <c r="D968" s="66" t="s">
        <v>4360</v>
      </c>
      <c r="E968" s="83"/>
    </row>
    <row r="969" spans="1:5" ht="51" x14ac:dyDescent="0.2">
      <c r="A969" s="8" t="s">
        <v>1375</v>
      </c>
      <c r="B969" s="8" t="s">
        <v>4456</v>
      </c>
      <c r="C969" s="15" t="s">
        <v>1376</v>
      </c>
      <c r="D969" s="66" t="s">
        <v>4309</v>
      </c>
      <c r="E969" s="83"/>
    </row>
    <row r="970" spans="1:5" ht="63.75" x14ac:dyDescent="0.2">
      <c r="A970" s="8" t="s">
        <v>1377</v>
      </c>
      <c r="B970" s="8" t="s">
        <v>4456</v>
      </c>
      <c r="C970" s="15" t="s">
        <v>1378</v>
      </c>
      <c r="D970" s="66" t="s">
        <v>4309</v>
      </c>
      <c r="E970" s="83"/>
    </row>
    <row r="971" spans="1:5" ht="25.5" x14ac:dyDescent="0.2">
      <c r="A971" s="8" t="s">
        <v>1529</v>
      </c>
      <c r="B971" s="8" t="s">
        <v>4467</v>
      </c>
      <c r="C971" s="15" t="s">
        <v>1530</v>
      </c>
      <c r="D971" s="66" t="s">
        <v>4311</v>
      </c>
      <c r="E971" s="83"/>
    </row>
    <row r="972" spans="1:5" ht="25.5" x14ac:dyDescent="0.2">
      <c r="A972" s="8" t="s">
        <v>1379</v>
      </c>
      <c r="B972" s="8" t="s">
        <v>4456</v>
      </c>
      <c r="C972" s="15" t="s">
        <v>1380</v>
      </c>
      <c r="D972" s="66" t="s">
        <v>4308</v>
      </c>
      <c r="E972" s="83"/>
    </row>
    <row r="973" spans="1:5" ht="63.75" x14ac:dyDescent="0.2">
      <c r="A973" s="8" t="s">
        <v>1395</v>
      </c>
      <c r="B973" s="8" t="s">
        <v>4457</v>
      </c>
      <c r="C973" s="15" t="s">
        <v>1396</v>
      </c>
      <c r="D973" s="66" t="s">
        <v>4310</v>
      </c>
      <c r="E973" s="83"/>
    </row>
    <row r="974" spans="1:5" ht="38.25" x14ac:dyDescent="0.2">
      <c r="A974" s="8" t="s">
        <v>2267</v>
      </c>
      <c r="B974" s="8" t="s">
        <v>4526</v>
      </c>
      <c r="C974" s="15" t="s">
        <v>2268</v>
      </c>
      <c r="D974" s="66" t="s">
        <v>4359</v>
      </c>
      <c r="E974" s="83"/>
    </row>
    <row r="975" spans="1:5" ht="25.5" x14ac:dyDescent="0.2">
      <c r="A975" s="8" t="s">
        <v>2212</v>
      </c>
      <c r="B975" s="8" t="s">
        <v>4522</v>
      </c>
      <c r="C975" s="15" t="s">
        <v>2213</v>
      </c>
      <c r="D975" s="66" t="s">
        <v>4357</v>
      </c>
      <c r="E975" s="83"/>
    </row>
    <row r="976" spans="1:5" x14ac:dyDescent="0.2">
      <c r="A976" s="8" t="s">
        <v>1521</v>
      </c>
      <c r="B976" s="8" t="s">
        <v>4466</v>
      </c>
      <c r="C976" s="15" t="s">
        <v>1522</v>
      </c>
      <c r="D976" s="66" t="s">
        <v>4318</v>
      </c>
      <c r="E976" s="83"/>
    </row>
    <row r="977" spans="1:5" x14ac:dyDescent="0.2">
      <c r="A977" s="8" t="s">
        <v>410</v>
      </c>
      <c r="B977" s="8" t="s">
        <v>4375</v>
      </c>
      <c r="C977" s="15" t="s">
        <v>411</v>
      </c>
      <c r="D977" s="66">
        <v>100</v>
      </c>
      <c r="E977" s="83"/>
    </row>
    <row r="978" spans="1:5" ht="25.5" x14ac:dyDescent="0.2">
      <c r="A978" s="8" t="s">
        <v>416</v>
      </c>
      <c r="B978" s="8" t="s">
        <v>4375</v>
      </c>
      <c r="C978" s="15" t="s">
        <v>417</v>
      </c>
      <c r="D978" s="66" t="s">
        <v>4242</v>
      </c>
      <c r="E978" s="83"/>
    </row>
    <row r="979" spans="1:5" ht="38.25" x14ac:dyDescent="0.2">
      <c r="A979" s="8" t="s">
        <v>414</v>
      </c>
      <c r="B979" s="8" t="s">
        <v>4375</v>
      </c>
      <c r="C979" s="15" t="s">
        <v>415</v>
      </c>
      <c r="D979" s="66">
        <v>100</v>
      </c>
      <c r="E979" s="83"/>
    </row>
    <row r="980" spans="1:5" x14ac:dyDescent="0.2">
      <c r="A980" s="8" t="s">
        <v>442</v>
      </c>
      <c r="B980" s="8" t="s">
        <v>4376</v>
      </c>
      <c r="C980" s="15" t="s">
        <v>443</v>
      </c>
      <c r="D980" s="66" t="s">
        <v>4241</v>
      </c>
      <c r="E980" s="83"/>
    </row>
    <row r="981" spans="1:5" x14ac:dyDescent="0.2">
      <c r="A981" s="8" t="s">
        <v>1301</v>
      </c>
      <c r="B981" s="8" t="s">
        <v>4450</v>
      </c>
      <c r="C981" s="15" t="s">
        <v>1302</v>
      </c>
      <c r="D981" s="66" t="s">
        <v>4303</v>
      </c>
      <c r="E981" s="83"/>
    </row>
    <row r="982" spans="1:5" ht="25.5" x14ac:dyDescent="0.2">
      <c r="A982" s="8" t="s">
        <v>1305</v>
      </c>
      <c r="B982" s="8" t="s">
        <v>4450</v>
      </c>
      <c r="C982" s="15" t="s">
        <v>1306</v>
      </c>
      <c r="D982" s="66" t="s">
        <v>4303</v>
      </c>
      <c r="E982" s="83"/>
    </row>
    <row r="983" spans="1:5" x14ac:dyDescent="0.2">
      <c r="A983" s="8" t="s">
        <v>1323</v>
      </c>
      <c r="B983" s="8" t="s">
        <v>4452</v>
      </c>
      <c r="C983" s="15" t="s">
        <v>1324</v>
      </c>
      <c r="D983" s="66" t="s">
        <v>4305</v>
      </c>
      <c r="E983" s="83"/>
    </row>
    <row r="984" spans="1:5" ht="25.5" x14ac:dyDescent="0.2">
      <c r="A984" s="8" t="s">
        <v>420</v>
      </c>
      <c r="B984" s="8" t="s">
        <v>4375</v>
      </c>
      <c r="C984" s="15" t="s">
        <v>421</v>
      </c>
      <c r="D984" s="66" t="s">
        <v>4243</v>
      </c>
      <c r="E984" s="83"/>
    </row>
    <row r="985" spans="1:5" x14ac:dyDescent="0.2">
      <c r="A985" s="8" t="s">
        <v>1802</v>
      </c>
      <c r="B985" s="8" t="s">
        <v>4489</v>
      </c>
      <c r="D985" s="66" t="s">
        <v>4333</v>
      </c>
      <c r="E985" s="83"/>
    </row>
    <row r="986" spans="1:5" ht="25.5" x14ac:dyDescent="0.2">
      <c r="A986" s="8" t="s">
        <v>418</v>
      </c>
      <c r="B986" s="8" t="s">
        <v>4375</v>
      </c>
      <c r="C986" s="15" t="s">
        <v>419</v>
      </c>
      <c r="D986" s="66" t="s">
        <v>4243</v>
      </c>
      <c r="E986" s="83"/>
    </row>
    <row r="987" spans="1:5" x14ac:dyDescent="0.2">
      <c r="A987" s="8" t="s">
        <v>1274</v>
      </c>
      <c r="B987" s="8" t="s">
        <v>4447</v>
      </c>
      <c r="C987" s="15" t="s">
        <v>1275</v>
      </c>
      <c r="D987" s="66" t="s">
        <v>4300</v>
      </c>
      <c r="E987" s="83"/>
    </row>
    <row r="988" spans="1:5" x14ac:dyDescent="0.2">
      <c r="A988" s="8" t="s">
        <v>1531</v>
      </c>
      <c r="B988" s="8" t="s">
        <v>4467</v>
      </c>
      <c r="C988" s="15" t="s">
        <v>1532</v>
      </c>
      <c r="D988" s="66" t="s">
        <v>4311</v>
      </c>
      <c r="E988" s="83"/>
    </row>
    <row r="989" spans="1:5" x14ac:dyDescent="0.2">
      <c r="A989" s="8" t="s">
        <v>1647</v>
      </c>
      <c r="B989" s="8" t="s">
        <v>4476</v>
      </c>
      <c r="C989" s="15" t="s">
        <v>1648</v>
      </c>
      <c r="D989" s="66" t="s">
        <v>4327</v>
      </c>
      <c r="E989" s="83"/>
    </row>
    <row r="990" spans="1:5" x14ac:dyDescent="0.2">
      <c r="A990" s="8" t="s">
        <v>1651</v>
      </c>
      <c r="B990" s="8" t="s">
        <v>4476</v>
      </c>
      <c r="C990" s="15" t="s">
        <v>1652</v>
      </c>
      <c r="D990" s="66" t="s">
        <v>4327</v>
      </c>
      <c r="E990" s="83"/>
    </row>
    <row r="991" spans="1:5" ht="38.25" x14ac:dyDescent="0.2">
      <c r="A991" s="8" t="s">
        <v>1569</v>
      </c>
      <c r="B991" s="8" t="s">
        <v>4470</v>
      </c>
      <c r="C991" s="15" t="s">
        <v>1570</v>
      </c>
      <c r="D991" s="66" t="s">
        <v>4323</v>
      </c>
      <c r="E991" s="83"/>
    </row>
    <row r="992" spans="1:5" ht="25.5" x14ac:dyDescent="0.2">
      <c r="A992" s="8" t="s">
        <v>1075</v>
      </c>
      <c r="B992" s="8" t="s">
        <v>4426</v>
      </c>
      <c r="C992" s="15" t="s">
        <v>1076</v>
      </c>
      <c r="D992" s="66" t="s">
        <v>3544</v>
      </c>
      <c r="E992" s="83"/>
    </row>
    <row r="993" spans="1:5" ht="38.25" x14ac:dyDescent="0.2">
      <c r="A993" s="8" t="s">
        <v>444</v>
      </c>
      <c r="B993" s="8" t="s">
        <v>4376</v>
      </c>
      <c r="C993" s="15" t="s">
        <v>445</v>
      </c>
      <c r="D993" s="66" t="s">
        <v>4239</v>
      </c>
      <c r="E993" s="83"/>
    </row>
    <row r="994" spans="1:5" ht="25.5" x14ac:dyDescent="0.2">
      <c r="A994" s="8" t="s">
        <v>727</v>
      </c>
      <c r="B994" s="8" t="s">
        <v>4397</v>
      </c>
      <c r="C994" s="15" t="s">
        <v>728</v>
      </c>
      <c r="D994" s="66" t="s">
        <v>4263</v>
      </c>
      <c r="E994" s="83"/>
    </row>
    <row r="995" spans="1:5" x14ac:dyDescent="0.2">
      <c r="A995" s="8" t="s">
        <v>1981</v>
      </c>
      <c r="B995" s="8" t="s">
        <v>4504</v>
      </c>
      <c r="C995" s="15" t="s">
        <v>1982</v>
      </c>
      <c r="D995" s="66" t="s">
        <v>4332</v>
      </c>
      <c r="E995" s="83"/>
    </row>
    <row r="996" spans="1:5" ht="25.5" x14ac:dyDescent="0.2">
      <c r="A996" s="8" t="s">
        <v>1281</v>
      </c>
      <c r="B996" s="8" t="s">
        <v>4448</v>
      </c>
      <c r="C996" s="15" t="s">
        <v>1282</v>
      </c>
      <c r="D996" s="66" t="s">
        <v>4301</v>
      </c>
      <c r="E996" s="83"/>
    </row>
    <row r="997" spans="1:5" x14ac:dyDescent="0.2">
      <c r="A997" s="8" t="s">
        <v>845</v>
      </c>
      <c r="B997" s="8" t="s">
        <v>4407</v>
      </c>
      <c r="C997" s="15" t="s">
        <v>846</v>
      </c>
      <c r="D997" s="66">
        <v>49</v>
      </c>
      <c r="E997" s="83"/>
    </row>
    <row r="998" spans="1:5" x14ac:dyDescent="0.2">
      <c r="A998" s="8" t="s">
        <v>1017</v>
      </c>
      <c r="B998" s="8" t="s">
        <v>4420</v>
      </c>
      <c r="C998" s="15" t="s">
        <v>1018</v>
      </c>
      <c r="D998" s="66">
        <v>53</v>
      </c>
      <c r="E998" s="83"/>
    </row>
    <row r="999" spans="1:5" x14ac:dyDescent="0.2">
      <c r="A999" s="8" t="s">
        <v>775</v>
      </c>
      <c r="B999" s="8" t="s">
        <v>4401</v>
      </c>
      <c r="C999" s="15" t="s">
        <v>776</v>
      </c>
      <c r="D999" s="66">
        <v>47</v>
      </c>
      <c r="E999" s="83"/>
    </row>
    <row r="1000" spans="1:5" ht="25.5" x14ac:dyDescent="0.2">
      <c r="A1000" s="8" t="s">
        <v>892</v>
      </c>
      <c r="B1000" s="8" t="s">
        <v>4411</v>
      </c>
      <c r="C1000" s="15" t="s">
        <v>893</v>
      </c>
      <c r="D1000" s="66" t="s">
        <v>4270</v>
      </c>
      <c r="E1000" s="83"/>
    </row>
    <row r="1001" spans="1:5" ht="38.25" x14ac:dyDescent="0.2">
      <c r="A1001" s="8" t="s">
        <v>810</v>
      </c>
      <c r="B1001" s="8" t="s">
        <v>4405</v>
      </c>
      <c r="C1001" s="15" t="s">
        <v>811</v>
      </c>
      <c r="D1001" s="66" t="s">
        <v>4269</v>
      </c>
      <c r="E1001" s="83"/>
    </row>
    <row r="1002" spans="1:5" x14ac:dyDescent="0.2">
      <c r="A1002" s="8" t="s">
        <v>2112</v>
      </c>
      <c r="B1002" s="8" t="s">
        <v>4515</v>
      </c>
      <c r="C1002" s="15" t="s">
        <v>2113</v>
      </c>
      <c r="D1002" s="66">
        <v>219</v>
      </c>
      <c r="E1002" s="83"/>
    </row>
    <row r="1003" spans="1:5" x14ac:dyDescent="0.2">
      <c r="A1003" s="8" t="s">
        <v>464</v>
      </c>
      <c r="B1003" s="8" t="s">
        <v>4377</v>
      </c>
      <c r="C1003" s="15" t="s">
        <v>465</v>
      </c>
      <c r="D1003" s="66" t="s">
        <v>4244</v>
      </c>
      <c r="E1003" s="83"/>
    </row>
    <row r="1004" spans="1:5" ht="25.5" x14ac:dyDescent="0.2">
      <c r="A1004" s="8" t="s">
        <v>2040</v>
      </c>
      <c r="B1004" s="8" t="s">
        <v>4509</v>
      </c>
      <c r="C1004" s="15" t="s">
        <v>2041</v>
      </c>
      <c r="D1004" s="66" t="s">
        <v>4346</v>
      </c>
      <c r="E1004" s="83"/>
    </row>
    <row r="1005" spans="1:5" x14ac:dyDescent="0.2">
      <c r="A1005" s="8" t="s">
        <v>547</v>
      </c>
      <c r="B1005" s="8" t="s">
        <v>4384</v>
      </c>
      <c r="C1005" s="15" t="s">
        <v>548</v>
      </c>
      <c r="D1005" s="66" t="s">
        <v>4253</v>
      </c>
      <c r="E1005" s="83"/>
    </row>
    <row r="1006" spans="1:5" ht="25.5" x14ac:dyDescent="0.2">
      <c r="A1006" s="8" t="s">
        <v>1543</v>
      </c>
      <c r="B1006" s="8" t="s">
        <v>4468</v>
      </c>
      <c r="C1006" s="15" t="s">
        <v>1544</v>
      </c>
      <c r="D1006" s="66" t="s">
        <v>4320</v>
      </c>
      <c r="E1006" s="83"/>
    </row>
    <row r="1007" spans="1:5" ht="51" x14ac:dyDescent="0.2">
      <c r="A1007" s="8" t="s">
        <v>1339</v>
      </c>
      <c r="B1007" s="8" t="s">
        <v>4453</v>
      </c>
      <c r="C1007" s="15" t="s">
        <v>1340</v>
      </c>
      <c r="D1007" s="66" t="s">
        <v>4307</v>
      </c>
      <c r="E1007" s="83"/>
    </row>
    <row r="1008" spans="1:5" ht="51" x14ac:dyDescent="0.2">
      <c r="A1008" s="8" t="s">
        <v>2388</v>
      </c>
      <c r="B1008" s="8" t="s">
        <v>4536</v>
      </c>
      <c r="C1008" s="15" t="s">
        <v>2389</v>
      </c>
      <c r="D1008" s="66" t="s">
        <v>4369</v>
      </c>
      <c r="E1008" s="83"/>
    </row>
    <row r="1009" spans="1:5" ht="63.75" x14ac:dyDescent="0.2">
      <c r="A1009" s="8" t="s">
        <v>749</v>
      </c>
      <c r="B1009" s="8" t="s">
        <v>4399</v>
      </c>
      <c r="C1009" s="15" t="s">
        <v>750</v>
      </c>
      <c r="D1009" s="66" t="s">
        <v>4265</v>
      </c>
      <c r="E1009" s="83"/>
    </row>
    <row r="1010" spans="1:5" x14ac:dyDescent="0.2">
      <c r="A1010" s="8" t="s">
        <v>1853</v>
      </c>
      <c r="B1010" s="8" t="s">
        <v>4492</v>
      </c>
      <c r="C1010" s="15" t="s">
        <v>1854</v>
      </c>
      <c r="D1010" s="66">
        <v>217</v>
      </c>
      <c r="E1010" s="83"/>
    </row>
    <row r="1011" spans="1:5" x14ac:dyDescent="0.2">
      <c r="A1011" s="8" t="s">
        <v>640</v>
      </c>
      <c r="B1011" s="8" t="s">
        <v>4392</v>
      </c>
      <c r="C1011" s="15" t="s">
        <v>641</v>
      </c>
      <c r="D1011" s="66" t="s">
        <v>4258</v>
      </c>
      <c r="E1011" s="83"/>
    </row>
    <row r="1012" spans="1:5" ht="25.5" x14ac:dyDescent="0.2">
      <c r="A1012" s="8" t="s">
        <v>610</v>
      </c>
      <c r="B1012" s="8" t="s">
        <v>4389</v>
      </c>
      <c r="C1012" s="15" t="s">
        <v>611</v>
      </c>
      <c r="D1012" s="66">
        <v>44</v>
      </c>
      <c r="E1012" s="83"/>
    </row>
    <row r="1013" spans="1:5" x14ac:dyDescent="0.2">
      <c r="A1013" s="8" t="s">
        <v>2326</v>
      </c>
      <c r="B1013" s="8" t="s">
        <v>4530</v>
      </c>
      <c r="C1013" s="15" t="s">
        <v>2327</v>
      </c>
      <c r="D1013" s="66" t="s">
        <v>4364</v>
      </c>
      <c r="E1013" s="83"/>
    </row>
    <row r="1014" spans="1:5" x14ac:dyDescent="0.2">
      <c r="A1014" s="8" t="s">
        <v>1864</v>
      </c>
      <c r="B1014" s="8" t="s">
        <v>4493</v>
      </c>
      <c r="C1014" s="15" t="s">
        <v>1865</v>
      </c>
      <c r="D1014" s="66" t="s">
        <v>4338</v>
      </c>
      <c r="E1014" s="83"/>
    </row>
    <row r="1015" spans="1:5" ht="25.5" x14ac:dyDescent="0.2">
      <c r="A1015" s="8" t="s">
        <v>2086</v>
      </c>
      <c r="B1015" s="8" t="s">
        <v>4514</v>
      </c>
      <c r="C1015" s="15" t="s">
        <v>2087</v>
      </c>
      <c r="D1015" s="66" t="s">
        <v>4349</v>
      </c>
      <c r="E1015" s="83"/>
    </row>
    <row r="1016" spans="1:5" ht="38.25" x14ac:dyDescent="0.2">
      <c r="A1016" s="8" t="s">
        <v>2084</v>
      </c>
      <c r="B1016" s="8" t="s">
        <v>4514</v>
      </c>
      <c r="C1016" s="15" t="s">
        <v>2085</v>
      </c>
      <c r="D1016" s="66" t="s">
        <v>4349</v>
      </c>
      <c r="E1016" s="83"/>
    </row>
    <row r="1017" spans="1:5" ht="63.75" x14ac:dyDescent="0.2">
      <c r="A1017" s="8" t="s">
        <v>535</v>
      </c>
      <c r="B1017" s="8" t="s">
        <v>4383</v>
      </c>
      <c r="C1017" s="15" t="s">
        <v>536</v>
      </c>
      <c r="D1017" s="66" t="s">
        <v>4251</v>
      </c>
      <c r="E1017" s="83"/>
    </row>
    <row r="1018" spans="1:5" ht="25.5" x14ac:dyDescent="0.2">
      <c r="A1018" s="8" t="s">
        <v>1285</v>
      </c>
      <c r="B1018" s="8" t="s">
        <v>4449</v>
      </c>
      <c r="C1018" s="15" t="s">
        <v>1290</v>
      </c>
      <c r="D1018" s="66" t="s">
        <v>4302</v>
      </c>
      <c r="E1018" s="83"/>
    </row>
    <row r="1019" spans="1:5" ht="38.25" x14ac:dyDescent="0.2">
      <c r="A1019" s="8" t="s">
        <v>1933</v>
      </c>
      <c r="B1019" s="8" t="s">
        <v>4500</v>
      </c>
      <c r="C1019" s="15" t="s">
        <v>1934</v>
      </c>
      <c r="D1019" s="66" t="s">
        <v>4342</v>
      </c>
      <c r="E1019" s="83"/>
    </row>
    <row r="1020" spans="1:5" ht="25.5" x14ac:dyDescent="0.2">
      <c r="A1020" s="8" t="s">
        <v>1655</v>
      </c>
      <c r="B1020" s="8" t="s">
        <v>4476</v>
      </c>
      <c r="C1020" s="15" t="s">
        <v>1656</v>
      </c>
      <c r="D1020" s="66" t="s">
        <v>4327</v>
      </c>
      <c r="E1020" s="83"/>
    </row>
    <row r="1021" spans="1:5" ht="38.25" x14ac:dyDescent="0.2">
      <c r="A1021" s="8" t="s">
        <v>1653</v>
      </c>
      <c r="B1021" s="8" t="s">
        <v>4476</v>
      </c>
      <c r="C1021" s="15" t="s">
        <v>1654</v>
      </c>
      <c r="D1021" s="66" t="s">
        <v>4327</v>
      </c>
      <c r="E1021" s="83"/>
    </row>
    <row r="1022" spans="1:5" x14ac:dyDescent="0.2">
      <c r="A1022" s="8" t="s">
        <v>962</v>
      </c>
      <c r="B1022" s="8" t="s">
        <v>4418</v>
      </c>
      <c r="C1022" s="15" t="s">
        <v>963</v>
      </c>
      <c r="D1022" s="66">
        <v>52</v>
      </c>
      <c r="E1022" s="83"/>
    </row>
    <row r="1023" spans="1:5" x14ac:dyDescent="0.2">
      <c r="A1023" s="8" t="s">
        <v>924</v>
      </c>
      <c r="B1023" s="8" t="s">
        <v>4415</v>
      </c>
      <c r="C1023" s="15" t="s">
        <v>925</v>
      </c>
      <c r="D1023" s="66" t="s">
        <v>4274</v>
      </c>
      <c r="E1023" s="83"/>
    </row>
    <row r="1024" spans="1:5" ht="38.25" x14ac:dyDescent="0.2">
      <c r="A1024" s="8" t="s">
        <v>2249</v>
      </c>
      <c r="B1024" s="8" t="s">
        <v>4524</v>
      </c>
      <c r="C1024" s="15" t="s">
        <v>2250</v>
      </c>
      <c r="D1024" s="66" t="s">
        <v>4358</v>
      </c>
      <c r="E1024" s="83"/>
    </row>
    <row r="1025" spans="1:5" x14ac:dyDescent="0.2">
      <c r="A1025" s="8" t="s">
        <v>823</v>
      </c>
      <c r="B1025" s="8" t="s">
        <v>4406</v>
      </c>
      <c r="C1025" s="15" t="s">
        <v>824</v>
      </c>
      <c r="D1025" s="66">
        <v>49</v>
      </c>
      <c r="E1025" s="83"/>
    </row>
    <row r="1026" spans="1:5" x14ac:dyDescent="0.2">
      <c r="A1026" s="8" t="s">
        <v>825</v>
      </c>
      <c r="B1026" s="8" t="s">
        <v>4406</v>
      </c>
      <c r="C1026" s="15" t="s">
        <v>826</v>
      </c>
      <c r="D1026" s="66">
        <v>49</v>
      </c>
      <c r="E1026" s="83"/>
    </row>
    <row r="1027" spans="1:5" ht="25.5" x14ac:dyDescent="0.2">
      <c r="A1027" s="8" t="s">
        <v>2276</v>
      </c>
      <c r="B1027" s="8" t="s">
        <v>4527</v>
      </c>
      <c r="C1027" s="15" t="s">
        <v>2277</v>
      </c>
      <c r="D1027" s="66" t="s">
        <v>4360</v>
      </c>
      <c r="E1027" s="83"/>
    </row>
    <row r="1028" spans="1:5" x14ac:dyDescent="0.2">
      <c r="A1028" s="8" t="s">
        <v>673</v>
      </c>
      <c r="B1028" s="8" t="s">
        <v>4394</v>
      </c>
      <c r="C1028" s="15" t="s">
        <v>674</v>
      </c>
      <c r="D1028" s="66" t="s">
        <v>4259</v>
      </c>
      <c r="E1028" s="83"/>
    </row>
    <row r="1029" spans="1:5" ht="25.5" x14ac:dyDescent="0.2">
      <c r="A1029" s="8" t="s">
        <v>2050</v>
      </c>
      <c r="B1029" s="8" t="s">
        <v>4510</v>
      </c>
      <c r="C1029" s="15" t="s">
        <v>2051</v>
      </c>
      <c r="D1029" s="66" t="s">
        <v>4346</v>
      </c>
      <c r="E1029" s="83"/>
    </row>
    <row r="1030" spans="1:5" x14ac:dyDescent="0.2">
      <c r="A1030" s="8" t="s">
        <v>687</v>
      </c>
      <c r="B1030" s="8" t="s">
        <v>4395</v>
      </c>
      <c r="C1030" s="15" t="s">
        <v>688</v>
      </c>
      <c r="D1030" s="66" t="s">
        <v>4260</v>
      </c>
      <c r="E1030" s="83"/>
    </row>
    <row r="1031" spans="1:5" x14ac:dyDescent="0.2">
      <c r="A1031" s="8" t="s">
        <v>634</v>
      </c>
      <c r="B1031" s="8" t="s">
        <v>4391</v>
      </c>
      <c r="C1031" s="15" t="s">
        <v>635</v>
      </c>
      <c r="D1031" s="66" t="s">
        <v>4250</v>
      </c>
      <c r="E1031" s="83"/>
    </row>
    <row r="1032" spans="1:5" x14ac:dyDescent="0.2">
      <c r="A1032" s="8" t="s">
        <v>675</v>
      </c>
      <c r="B1032" s="8" t="s">
        <v>4394</v>
      </c>
      <c r="C1032" s="15" t="s">
        <v>676</v>
      </c>
      <c r="D1032" s="66" t="s">
        <v>4259</v>
      </c>
      <c r="E1032" s="83"/>
    </row>
    <row r="1033" spans="1:5" ht="38.25" x14ac:dyDescent="0.2">
      <c r="A1033" s="8" t="s">
        <v>537</v>
      </c>
      <c r="B1033" s="8" t="s">
        <v>4383</v>
      </c>
      <c r="C1033" s="15" t="s">
        <v>538</v>
      </c>
      <c r="D1033" s="66" t="s">
        <v>4251</v>
      </c>
      <c r="E1033" s="83"/>
    </row>
    <row r="1034" spans="1:5" ht="38.25" x14ac:dyDescent="0.2">
      <c r="A1034" s="8" t="s">
        <v>984</v>
      </c>
      <c r="B1034" s="8" t="s">
        <v>4418</v>
      </c>
      <c r="C1034" s="15" t="s">
        <v>985</v>
      </c>
      <c r="D1034" s="66" t="s">
        <v>4277</v>
      </c>
      <c r="E1034" s="83"/>
    </row>
    <row r="1035" spans="1:5" ht="25.5" x14ac:dyDescent="0.2">
      <c r="A1035" s="8" t="s">
        <v>1573</v>
      </c>
      <c r="B1035" s="8" t="s">
        <v>4470</v>
      </c>
      <c r="C1035" s="15" t="s">
        <v>1574</v>
      </c>
      <c r="D1035" s="66" t="s">
        <v>4323</v>
      </c>
      <c r="E1035" s="83"/>
    </row>
    <row r="1036" spans="1:5" ht="38.25" x14ac:dyDescent="0.2">
      <c r="A1036" s="8" t="s">
        <v>343</v>
      </c>
      <c r="B1036" s="8" t="s">
        <v>4373</v>
      </c>
      <c r="C1036" s="15" t="s">
        <v>344</v>
      </c>
      <c r="D1036" s="66" t="s">
        <v>4232</v>
      </c>
      <c r="E1036" s="83"/>
    </row>
    <row r="1037" spans="1:5" ht="38.25" x14ac:dyDescent="0.2">
      <c r="A1037" s="8" t="s">
        <v>1780</v>
      </c>
      <c r="B1037" s="8" t="s">
        <v>4487</v>
      </c>
      <c r="C1037" s="15" t="s">
        <v>1781</v>
      </c>
      <c r="D1037" s="66" t="s">
        <v>4332</v>
      </c>
      <c r="E1037" s="83"/>
    </row>
    <row r="1038" spans="1:5" ht="25.5" x14ac:dyDescent="0.2">
      <c r="A1038" s="8" t="s">
        <v>1817</v>
      </c>
      <c r="B1038" s="8" t="s">
        <v>4490</v>
      </c>
      <c r="C1038" s="15" t="s">
        <v>1818</v>
      </c>
      <c r="D1038" s="66" t="s">
        <v>4335</v>
      </c>
      <c r="E1038" s="83"/>
    </row>
    <row r="1039" spans="1:5" ht="51" x14ac:dyDescent="0.2">
      <c r="A1039" s="8" t="s">
        <v>612</v>
      </c>
      <c r="B1039" s="8" t="s">
        <v>4389</v>
      </c>
      <c r="C1039" s="15" t="s">
        <v>613</v>
      </c>
      <c r="D1039" s="66" t="s">
        <v>4256</v>
      </c>
      <c r="E1039" s="83"/>
    </row>
    <row r="1040" spans="1:5" ht="38.25" x14ac:dyDescent="0.2">
      <c r="A1040" s="8" t="s">
        <v>1593</v>
      </c>
      <c r="B1040" s="8" t="s">
        <v>4471</v>
      </c>
      <c r="C1040" s="15" t="s">
        <v>1594</v>
      </c>
      <c r="D1040" s="66" t="s">
        <v>4323</v>
      </c>
      <c r="E1040" s="83"/>
    </row>
    <row r="1041" spans="1:5" x14ac:dyDescent="0.2">
      <c r="A1041" s="8" t="s">
        <v>2096</v>
      </c>
      <c r="B1041" s="8" t="s">
        <v>4515</v>
      </c>
      <c r="C1041" s="15" t="s">
        <v>2097</v>
      </c>
      <c r="D1041" s="66">
        <v>219</v>
      </c>
      <c r="E1041" s="83"/>
    </row>
    <row r="1042" spans="1:5" x14ac:dyDescent="0.2">
      <c r="A1042" s="8" t="s">
        <v>1167</v>
      </c>
      <c r="B1042" s="8" t="s">
        <v>4435</v>
      </c>
      <c r="C1042" s="15" t="s">
        <v>1168</v>
      </c>
      <c r="D1042" s="66" t="s">
        <v>4289</v>
      </c>
      <c r="E1042" s="83"/>
    </row>
    <row r="1043" spans="1:5" x14ac:dyDescent="0.2">
      <c r="A1043" s="8" t="s">
        <v>1169</v>
      </c>
      <c r="B1043" s="8" t="s">
        <v>4435</v>
      </c>
      <c r="C1043" s="15" t="s">
        <v>1170</v>
      </c>
      <c r="D1043" s="66" t="s">
        <v>4289</v>
      </c>
      <c r="E1043" s="83"/>
    </row>
    <row r="1044" spans="1:5" ht="25.5" x14ac:dyDescent="0.2">
      <c r="A1044" s="8" t="s">
        <v>1105</v>
      </c>
      <c r="B1044" s="8" t="s">
        <v>4428</v>
      </c>
      <c r="C1044" s="15" t="s">
        <v>1106</v>
      </c>
      <c r="D1044" s="66" t="s">
        <v>4282</v>
      </c>
      <c r="E1044" s="83"/>
    </row>
    <row r="1045" spans="1:5" ht="38.25" x14ac:dyDescent="0.2">
      <c r="A1045" s="8" t="s">
        <v>1422</v>
      </c>
      <c r="B1045" s="8" t="s">
        <v>4459</v>
      </c>
      <c r="C1045" s="15" t="s">
        <v>1423</v>
      </c>
      <c r="D1045" s="66" t="s">
        <v>4264</v>
      </c>
      <c r="E1045" s="83"/>
    </row>
    <row r="1046" spans="1:5" ht="38.25" x14ac:dyDescent="0.2">
      <c r="A1046" s="8" t="s">
        <v>1353</v>
      </c>
      <c r="B1046" s="8" t="s">
        <v>4454</v>
      </c>
      <c r="C1046" s="15" t="s">
        <v>1354</v>
      </c>
      <c r="D1046" s="66" t="s">
        <v>4306</v>
      </c>
      <c r="E1046" s="83"/>
    </row>
    <row r="1047" spans="1:5" x14ac:dyDescent="0.2">
      <c r="A1047" s="8" t="s">
        <v>872</v>
      </c>
      <c r="B1047" s="8" t="s">
        <v>4409</v>
      </c>
      <c r="C1047" s="15" t="s">
        <v>873</v>
      </c>
      <c r="D1047" s="66" t="s">
        <v>4272</v>
      </c>
      <c r="E1047" s="83"/>
    </row>
    <row r="1048" spans="1:5" ht="25.5" x14ac:dyDescent="0.2">
      <c r="A1048" s="8" t="s">
        <v>2214</v>
      </c>
      <c r="B1048" s="8" t="s">
        <v>4522</v>
      </c>
      <c r="C1048" s="15" t="s">
        <v>2215</v>
      </c>
      <c r="D1048" s="66" t="s">
        <v>4357</v>
      </c>
      <c r="E1048" s="83"/>
    </row>
    <row r="1049" spans="1:5" ht="25.5" x14ac:dyDescent="0.2">
      <c r="A1049" s="8" t="s">
        <v>1424</v>
      </c>
      <c r="B1049" s="8" t="s">
        <v>4459</v>
      </c>
      <c r="C1049" s="15" t="s">
        <v>1425</v>
      </c>
      <c r="D1049" s="66">
        <v>207</v>
      </c>
      <c r="E1049" s="83"/>
    </row>
    <row r="1050" spans="1:5" ht="25.5" x14ac:dyDescent="0.2">
      <c r="A1050" s="8" t="s">
        <v>807</v>
      </c>
      <c r="B1050" s="8" t="s">
        <v>4404</v>
      </c>
      <c r="C1050" s="15" t="s">
        <v>808</v>
      </c>
      <c r="D1050" s="66" t="s">
        <v>4261</v>
      </c>
      <c r="E1050" s="83"/>
    </row>
    <row r="1051" spans="1:5" x14ac:dyDescent="0.2">
      <c r="A1051" s="8" t="s">
        <v>689</v>
      </c>
      <c r="B1051" s="8" t="s">
        <v>4395</v>
      </c>
      <c r="C1051" s="15" t="s">
        <v>690</v>
      </c>
      <c r="D1051" s="66" t="s">
        <v>4260</v>
      </c>
      <c r="E1051" s="83"/>
    </row>
    <row r="1052" spans="1:5" ht="25.5" x14ac:dyDescent="0.2">
      <c r="A1052" s="8" t="s">
        <v>1122</v>
      </c>
      <c r="B1052" s="8" t="s">
        <v>4430</v>
      </c>
      <c r="C1052" s="15" t="s">
        <v>1123</v>
      </c>
      <c r="D1052" s="66" t="s">
        <v>4285</v>
      </c>
      <c r="E1052" s="83"/>
    </row>
    <row r="1053" spans="1:5" x14ac:dyDescent="0.2">
      <c r="A1053" s="8" t="s">
        <v>2076</v>
      </c>
      <c r="B1053" s="8" t="s">
        <v>4513</v>
      </c>
      <c r="C1053" s="15" t="s">
        <v>2077</v>
      </c>
      <c r="D1053" s="66" t="s">
        <v>4348</v>
      </c>
      <c r="E1053" s="83"/>
    </row>
    <row r="1054" spans="1:5" ht="25.5" x14ac:dyDescent="0.2">
      <c r="A1054" s="8" t="s">
        <v>731</v>
      </c>
      <c r="B1054" s="8" t="s">
        <v>4397</v>
      </c>
      <c r="C1054" s="15" t="s">
        <v>732</v>
      </c>
      <c r="D1054" s="66" t="s">
        <v>4263</v>
      </c>
      <c r="E1054" s="83"/>
    </row>
    <row r="1055" spans="1:5" ht="25.5" x14ac:dyDescent="0.2">
      <c r="A1055" s="8" t="s">
        <v>767</v>
      </c>
      <c r="B1055" s="8" t="s">
        <v>4401</v>
      </c>
      <c r="C1055" s="15" t="s">
        <v>768</v>
      </c>
      <c r="D1055" s="66" t="s">
        <v>4268</v>
      </c>
      <c r="E1055" s="83"/>
    </row>
    <row r="1056" spans="1:5" ht="38.25" x14ac:dyDescent="0.2">
      <c r="A1056" s="8" t="s">
        <v>302</v>
      </c>
      <c r="B1056" s="8" t="s">
        <v>4371</v>
      </c>
      <c r="C1056" s="15" t="s">
        <v>303</v>
      </c>
      <c r="D1056" s="66" t="s">
        <v>4231</v>
      </c>
      <c r="E1056" s="83"/>
    </row>
    <row r="1057" spans="1:5" ht="38.25" x14ac:dyDescent="0.2">
      <c r="A1057" s="8" t="s">
        <v>304</v>
      </c>
      <c r="B1057" s="8" t="s">
        <v>4371</v>
      </c>
      <c r="C1057" s="15" t="s">
        <v>305</v>
      </c>
      <c r="D1057" s="66" t="s">
        <v>4234</v>
      </c>
      <c r="E1057" s="83"/>
    </row>
    <row r="1058" spans="1:5" x14ac:dyDescent="0.2">
      <c r="A1058" s="8" t="s">
        <v>496</v>
      </c>
      <c r="B1058" s="8" t="s">
        <v>4380</v>
      </c>
      <c r="C1058" s="15" t="s">
        <v>497</v>
      </c>
      <c r="D1058" s="66">
        <v>101</v>
      </c>
      <c r="E1058" s="83"/>
    </row>
    <row r="1059" spans="1:5" x14ac:dyDescent="0.2">
      <c r="A1059" s="8" t="s">
        <v>474</v>
      </c>
      <c r="B1059" s="8" t="s">
        <v>4378</v>
      </c>
      <c r="C1059" s="15" t="s">
        <v>475</v>
      </c>
      <c r="D1059" s="66" t="s">
        <v>4246</v>
      </c>
      <c r="E1059" s="83"/>
    </row>
    <row r="1060" spans="1:5" ht="25.5" x14ac:dyDescent="0.2">
      <c r="A1060" s="8" t="s">
        <v>699</v>
      </c>
      <c r="B1060" s="8" t="s">
        <v>4396</v>
      </c>
      <c r="C1060" s="15" t="s">
        <v>700</v>
      </c>
      <c r="D1060" s="66">
        <v>46</v>
      </c>
      <c r="E1060" s="83"/>
    </row>
    <row r="1061" spans="1:5" x14ac:dyDescent="0.2">
      <c r="A1061" s="8" t="s">
        <v>1252</v>
      </c>
      <c r="B1061" s="8" t="s">
        <v>4445</v>
      </c>
      <c r="C1061" s="15" t="s">
        <v>1253</v>
      </c>
      <c r="D1061" s="66" t="s">
        <v>4298</v>
      </c>
      <c r="E1061" s="83"/>
    </row>
    <row r="1062" spans="1:5" x14ac:dyDescent="0.2">
      <c r="A1062" s="8" t="s">
        <v>1254</v>
      </c>
      <c r="B1062" s="8" t="s">
        <v>4445</v>
      </c>
      <c r="C1062" s="15" t="s">
        <v>1255</v>
      </c>
      <c r="D1062" s="66" t="s">
        <v>4298</v>
      </c>
      <c r="E1062" s="83"/>
    </row>
    <row r="1063" spans="1:5" x14ac:dyDescent="0.2">
      <c r="A1063" s="8" t="s">
        <v>1256</v>
      </c>
      <c r="B1063" s="8" t="s">
        <v>4445</v>
      </c>
      <c r="C1063" s="15" t="s">
        <v>1257</v>
      </c>
      <c r="D1063" s="66" t="s">
        <v>4298</v>
      </c>
      <c r="E1063" s="83"/>
    </row>
    <row r="1064" spans="1:5" x14ac:dyDescent="0.2">
      <c r="A1064" s="8" t="s">
        <v>1677</v>
      </c>
      <c r="B1064" s="8" t="s">
        <v>4478</v>
      </c>
      <c r="C1064" s="15" t="s">
        <v>1678</v>
      </c>
      <c r="D1064" s="66" t="s">
        <v>4328</v>
      </c>
      <c r="E1064" s="83"/>
    </row>
    <row r="1065" spans="1:5" ht="25.5" x14ac:dyDescent="0.2">
      <c r="A1065" s="8" t="s">
        <v>1403</v>
      </c>
      <c r="B1065" s="8" t="s">
        <v>4458</v>
      </c>
      <c r="C1065" s="15" t="s">
        <v>1404</v>
      </c>
      <c r="D1065" s="66" t="s">
        <v>4311</v>
      </c>
      <c r="E1065" s="83"/>
    </row>
    <row r="1066" spans="1:5" ht="25.5" x14ac:dyDescent="0.2">
      <c r="A1066" s="8" t="s">
        <v>1049</v>
      </c>
      <c r="B1066" s="8" t="s">
        <v>4423</v>
      </c>
      <c r="C1066" s="15" t="s">
        <v>1050</v>
      </c>
      <c r="D1066" s="66" t="s">
        <v>4277</v>
      </c>
      <c r="E1066" s="83"/>
    </row>
    <row r="1067" spans="1:5" ht="25.5" x14ac:dyDescent="0.2">
      <c r="A1067" s="8" t="s">
        <v>300</v>
      </c>
      <c r="B1067" s="8" t="s">
        <v>4371</v>
      </c>
      <c r="C1067" s="15" t="s">
        <v>301</v>
      </c>
      <c r="D1067" s="66" t="s">
        <v>4234</v>
      </c>
      <c r="E1067" s="83"/>
    </row>
    <row r="1068" spans="1:5" ht="51" x14ac:dyDescent="0.2">
      <c r="A1068" s="8" t="s">
        <v>45</v>
      </c>
      <c r="B1068" s="8" t="s">
        <v>4405</v>
      </c>
      <c r="C1068" s="15" t="s">
        <v>812</v>
      </c>
      <c r="D1068" s="66" t="s">
        <v>4269</v>
      </c>
      <c r="E1068" s="83"/>
    </row>
    <row r="1069" spans="1:5" x14ac:dyDescent="0.2">
      <c r="A1069" s="8" t="s">
        <v>2072</v>
      </c>
      <c r="B1069" s="8" t="s">
        <v>4513</v>
      </c>
      <c r="C1069" s="15" t="s">
        <v>2073</v>
      </c>
      <c r="D1069" s="66" t="s">
        <v>4348</v>
      </c>
      <c r="E1069" s="83"/>
    </row>
    <row r="1070" spans="1:5" x14ac:dyDescent="0.2">
      <c r="A1070" s="8" t="s">
        <v>1264</v>
      </c>
      <c r="B1070" s="8" t="s">
        <v>4446</v>
      </c>
      <c r="C1070" s="15" t="s">
        <v>1265</v>
      </c>
      <c r="D1070" s="66" t="s">
        <v>4299</v>
      </c>
      <c r="E1070" s="83"/>
    </row>
    <row r="1071" spans="1:5" ht="25.5" x14ac:dyDescent="0.2">
      <c r="A1071" s="8" t="s">
        <v>829</v>
      </c>
      <c r="B1071" s="8" t="s">
        <v>4406</v>
      </c>
      <c r="C1071" s="15" t="s">
        <v>830</v>
      </c>
      <c r="D1071" s="66" t="s">
        <v>4266</v>
      </c>
      <c r="E1071" s="83"/>
    </row>
    <row r="1072" spans="1:5" ht="25.5" x14ac:dyDescent="0.2">
      <c r="A1072" s="8" t="s">
        <v>577</v>
      </c>
      <c r="B1072" s="8" t="s">
        <v>4387</v>
      </c>
      <c r="C1072" s="15" t="s">
        <v>578</v>
      </c>
      <c r="D1072" s="66">
        <v>43</v>
      </c>
      <c r="E1072" s="83"/>
    </row>
    <row r="1073" spans="1:5" ht="38.25" x14ac:dyDescent="0.2">
      <c r="A1073" s="8" t="s">
        <v>695</v>
      </c>
      <c r="B1073" s="8" t="s">
        <v>4396</v>
      </c>
      <c r="C1073" s="15" t="s">
        <v>696</v>
      </c>
      <c r="D1073" s="66" t="s">
        <v>4259</v>
      </c>
      <c r="E1073" s="83"/>
    </row>
    <row r="1074" spans="1:5" x14ac:dyDescent="0.2">
      <c r="A1074" s="8" t="s">
        <v>626</v>
      </c>
      <c r="B1074" s="8" t="s">
        <v>4390</v>
      </c>
      <c r="C1074" s="15" t="s">
        <v>627</v>
      </c>
      <c r="D1074" s="66">
        <v>44</v>
      </c>
      <c r="E1074" s="83"/>
    </row>
    <row r="1075" spans="1:5" ht="25.5" x14ac:dyDescent="0.2">
      <c r="A1075" s="8" t="s">
        <v>1579</v>
      </c>
      <c r="B1075" s="8" t="s">
        <v>4471</v>
      </c>
      <c r="C1075" s="15" t="s">
        <v>1580</v>
      </c>
      <c r="D1075" s="66" t="s">
        <v>4323</v>
      </c>
      <c r="E1075" s="83"/>
    </row>
    <row r="1076" spans="1:5" ht="25.5" x14ac:dyDescent="0.2">
      <c r="A1076" s="8" t="s">
        <v>1692</v>
      </c>
      <c r="B1076" s="8" t="s">
        <v>4479</v>
      </c>
      <c r="C1076" s="15" t="s">
        <v>1693</v>
      </c>
      <c r="D1076" s="66" t="s">
        <v>4252</v>
      </c>
      <c r="E1076" s="83"/>
    </row>
    <row r="1077" spans="1:5" ht="38.25" x14ac:dyDescent="0.2">
      <c r="A1077" s="8" t="s">
        <v>1089</v>
      </c>
      <c r="B1077" s="8" t="s">
        <v>4427</v>
      </c>
      <c r="C1077" s="15" t="s">
        <v>1090</v>
      </c>
      <c r="D1077" s="66">
        <v>41</v>
      </c>
      <c r="E1077" s="83"/>
    </row>
    <row r="1078" spans="1:5" x14ac:dyDescent="0.2">
      <c r="A1078" s="8" t="s">
        <v>1325</v>
      </c>
      <c r="B1078" s="8" t="s">
        <v>4452</v>
      </c>
      <c r="C1078" s="15" t="s">
        <v>1326</v>
      </c>
      <c r="D1078" s="66" t="s">
        <v>4305</v>
      </c>
      <c r="E1078" s="83"/>
    </row>
    <row r="1079" spans="1:5" x14ac:dyDescent="0.2">
      <c r="A1079" s="8" t="s">
        <v>50</v>
      </c>
      <c r="B1079" s="8" t="s">
        <v>4374</v>
      </c>
      <c r="C1079" s="15" t="s">
        <v>389</v>
      </c>
      <c r="D1079" s="66">
        <v>53</v>
      </c>
      <c r="E1079" s="83"/>
    </row>
    <row r="1080" spans="1:5" ht="51" x14ac:dyDescent="0.2">
      <c r="A1080" s="8" t="s">
        <v>1381</v>
      </c>
      <c r="B1080" s="8" t="s">
        <v>4456</v>
      </c>
      <c r="C1080" s="15" t="s">
        <v>1382</v>
      </c>
      <c r="D1080" s="66" t="s">
        <v>4309</v>
      </c>
      <c r="E1080" s="83"/>
    </row>
    <row r="1081" spans="1:5" ht="38.25" x14ac:dyDescent="0.2">
      <c r="A1081" s="8" t="s">
        <v>1665</v>
      </c>
      <c r="B1081" s="8" t="s">
        <v>4477</v>
      </c>
      <c r="C1081" s="15" t="s">
        <v>1666</v>
      </c>
      <c r="D1081" s="66" t="s">
        <v>4252</v>
      </c>
      <c r="E1081" s="83"/>
    </row>
    <row r="1082" spans="1:5" x14ac:dyDescent="0.2">
      <c r="A1082" s="8" t="s">
        <v>1307</v>
      </c>
      <c r="B1082" s="8" t="s">
        <v>4451</v>
      </c>
      <c r="C1082" s="15" t="s">
        <v>1312</v>
      </c>
      <c r="D1082" s="66" t="s">
        <v>4304</v>
      </c>
      <c r="E1082" s="83"/>
    </row>
    <row r="1083" spans="1:5" ht="25.5" x14ac:dyDescent="0.2">
      <c r="A1083" s="8" t="s">
        <v>2369</v>
      </c>
      <c r="B1083" s="8" t="s">
        <v>4533</v>
      </c>
      <c r="C1083" s="15" t="s">
        <v>2370</v>
      </c>
      <c r="D1083" s="66">
        <v>224</v>
      </c>
      <c r="E1083" s="83"/>
    </row>
    <row r="1084" spans="1:5" ht="25.5" x14ac:dyDescent="0.2">
      <c r="A1084" s="8" t="s">
        <v>1741</v>
      </c>
      <c r="B1084" s="8" t="s">
        <v>4483</v>
      </c>
      <c r="C1084" s="15" t="s">
        <v>1742</v>
      </c>
      <c r="D1084" s="66" t="s">
        <v>4331</v>
      </c>
      <c r="E1084" s="83"/>
    </row>
    <row r="1085" spans="1:5" ht="25.5" x14ac:dyDescent="0.2">
      <c r="A1085" s="8" t="s">
        <v>1555</v>
      </c>
      <c r="B1085" s="8" t="s">
        <v>4469</v>
      </c>
      <c r="C1085" s="15" t="s">
        <v>1556</v>
      </c>
      <c r="D1085" s="66" t="s">
        <v>4322</v>
      </c>
      <c r="E1085" s="83"/>
    </row>
    <row r="1086" spans="1:5" x14ac:dyDescent="0.2">
      <c r="A1086" s="8" t="s">
        <v>591</v>
      </c>
      <c r="B1086" s="8" t="s">
        <v>4388</v>
      </c>
      <c r="C1086" s="15" t="s">
        <v>592</v>
      </c>
      <c r="D1086" s="66" t="s">
        <v>4255</v>
      </c>
      <c r="E1086" s="83"/>
    </row>
    <row r="1087" spans="1:5" x14ac:dyDescent="0.2">
      <c r="A1087" s="8" t="s">
        <v>1283</v>
      </c>
      <c r="B1087" s="8" t="s">
        <v>4448</v>
      </c>
      <c r="C1087" s="15" t="s">
        <v>1284</v>
      </c>
      <c r="D1087" s="66" t="s">
        <v>4301</v>
      </c>
      <c r="E1087" s="83"/>
    </row>
    <row r="1088" spans="1:5" ht="25.5" x14ac:dyDescent="0.2">
      <c r="A1088" s="8" t="s">
        <v>1428</v>
      </c>
      <c r="B1088" s="8" t="s">
        <v>4459</v>
      </c>
      <c r="C1088" s="15" t="s">
        <v>1429</v>
      </c>
      <c r="D1088" s="66" t="s">
        <v>4264</v>
      </c>
      <c r="E1088" s="83"/>
    </row>
    <row r="1089" spans="1:5" ht="51" x14ac:dyDescent="0.2">
      <c r="A1089" s="8" t="s">
        <v>1458</v>
      </c>
      <c r="B1089" s="8" t="s">
        <v>4462</v>
      </c>
      <c r="C1089" s="15" t="s">
        <v>1459</v>
      </c>
      <c r="D1089" s="66" t="s">
        <v>4314</v>
      </c>
      <c r="E1089" s="83"/>
    </row>
    <row r="1090" spans="1:5" ht="25.5" x14ac:dyDescent="0.2">
      <c r="A1090" s="8" t="s">
        <v>462</v>
      </c>
      <c r="B1090" s="8" t="s">
        <v>4377</v>
      </c>
      <c r="C1090" s="15" t="s">
        <v>463</v>
      </c>
      <c r="D1090" s="66" t="s">
        <v>4242</v>
      </c>
      <c r="E1090" s="83"/>
    </row>
    <row r="1091" spans="1:5" x14ac:dyDescent="0.2">
      <c r="A1091" s="8" t="s">
        <v>1557</v>
      </c>
      <c r="B1091" s="8" t="s">
        <v>4469</v>
      </c>
      <c r="C1091" s="15" t="s">
        <v>1558</v>
      </c>
      <c r="D1091" s="66" t="s">
        <v>4322</v>
      </c>
      <c r="E1091" s="83"/>
    </row>
    <row r="1092" spans="1:5" ht="51" x14ac:dyDescent="0.2">
      <c r="A1092" s="8" t="s">
        <v>2126</v>
      </c>
      <c r="B1092" s="8" t="s">
        <v>4516</v>
      </c>
      <c r="C1092" s="15" t="s">
        <v>2127</v>
      </c>
      <c r="D1092" s="66" t="s">
        <v>4351</v>
      </c>
      <c r="E1092" s="83"/>
    </row>
    <row r="1093" spans="1:5" ht="38.25" x14ac:dyDescent="0.2">
      <c r="A1093" s="8" t="s">
        <v>2302</v>
      </c>
      <c r="B1093" s="8" t="s">
        <v>4528</v>
      </c>
      <c r="C1093" s="15" t="s">
        <v>2303</v>
      </c>
      <c r="D1093" s="66" t="s">
        <v>4362</v>
      </c>
      <c r="E1093" s="83"/>
    </row>
    <row r="1094" spans="1:5" x14ac:dyDescent="0.2">
      <c r="E1094" s="83"/>
    </row>
  </sheetData>
  <pageMargins left="0.7" right="0.7" top="0.75" bottom="0.75" header="0.3" footer="0.3"/>
  <pageSetup paperSize="3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231"/>
  <sheetViews>
    <sheetView workbookViewId="0">
      <pane xSplit="2" ySplit="2" topLeftCell="D3" activePane="bottomRight" state="frozen"/>
      <selection pane="topRight" activeCell="C1" sqref="C1"/>
      <selection pane="bottomLeft" activeCell="A2" sqref="A2"/>
      <selection pane="bottomRight" activeCell="E10" sqref="E10"/>
    </sheetView>
  </sheetViews>
  <sheetFormatPr defaultRowHeight="12.75" outlineLevelCol="1" x14ac:dyDescent="0.2"/>
  <cols>
    <col min="1" max="1" width="5.140625" style="1" hidden="1" customWidth="1" outlineLevel="1"/>
    <col min="2" max="2" width="27.7109375" bestFit="1" customWidth="1" collapsed="1"/>
    <col min="3" max="3" width="2" style="1" bestFit="1" customWidth="1"/>
    <col min="4" max="4" width="3.28515625" style="1" customWidth="1" outlineLevel="1"/>
    <col min="5" max="16" width="15.28515625" style="86" customWidth="1" outlineLevel="1"/>
    <col min="17" max="17" width="3.28515625" style="1" bestFit="1" customWidth="1"/>
    <col min="18" max="18" width="3.28515625" style="1" hidden="1" customWidth="1" outlineLevel="1"/>
    <col min="19" max="23" width="15.28515625" style="86" hidden="1" customWidth="1" outlineLevel="1"/>
    <col min="24" max="24" width="3.28515625" style="1" bestFit="1" customWidth="1" collapsed="1"/>
    <col min="25" max="25" width="3.28515625" style="1" hidden="1" customWidth="1" outlineLevel="1"/>
    <col min="26" max="32" width="15.28515625" style="86" hidden="1" customWidth="1" outlineLevel="1"/>
    <col min="33" max="33" width="3.28515625" style="1" bestFit="1" customWidth="1" collapsed="1"/>
    <col min="34" max="34" width="3.28515625" style="1" hidden="1" customWidth="1" outlineLevel="1"/>
    <col min="35" max="35" width="18.7109375" style="86" hidden="1" customWidth="1" outlineLevel="1"/>
    <col min="36" max="36" width="22.85546875" style="86" hidden="1" customWidth="1" outlineLevel="1"/>
    <col min="37" max="37" width="15.28515625" style="86" hidden="1" customWidth="1" outlineLevel="1"/>
    <col min="38" max="39" width="19.85546875" style="86" hidden="1" customWidth="1" outlineLevel="1"/>
    <col min="40" max="40" width="15.28515625" style="86" hidden="1" customWidth="1" outlineLevel="1"/>
    <col min="41" max="41" width="3.28515625" style="1" hidden="1" customWidth="1" outlineLevel="1"/>
    <col min="42" max="44" width="15.28515625" style="86" hidden="1" customWidth="1" outlineLevel="1"/>
    <col min="45" max="45" width="3.28515625" style="1" hidden="1" customWidth="1" outlineLevel="1"/>
    <col min="46" max="59" width="15.28515625" style="86" hidden="1" customWidth="1" outlineLevel="1"/>
    <col min="60" max="60" width="3.28515625" style="1" hidden="1" customWidth="1" outlineLevel="1"/>
    <col min="61" max="65" width="15.28515625" style="86" hidden="1" customWidth="1" outlineLevel="1"/>
    <col min="66" max="66" width="3.28515625" style="1" hidden="1" customWidth="1" outlineLevel="1"/>
    <col min="67" max="106" width="15.28515625" style="86" hidden="1" customWidth="1" outlineLevel="1"/>
    <col min="107" max="107" width="3.28515625" style="1" bestFit="1" customWidth="1" collapsed="1"/>
    <col min="108" max="108" width="3.140625" customWidth="1"/>
  </cols>
  <sheetData>
    <row r="1" spans="1:108" ht="54.75" x14ac:dyDescent="0.2">
      <c r="N1" s="210"/>
      <c r="Q1" s="178" t="s">
        <v>5135</v>
      </c>
      <c r="X1" s="172" t="s">
        <v>5109</v>
      </c>
      <c r="AG1" s="172" t="s">
        <v>5136</v>
      </c>
      <c r="DC1" s="172" t="s">
        <v>5246</v>
      </c>
    </row>
    <row r="2" spans="1:108" ht="81.75" x14ac:dyDescent="0.2">
      <c r="A2" s="173">
        <v>1</v>
      </c>
      <c r="B2" t="s">
        <v>4703</v>
      </c>
      <c r="C2" s="149" t="s">
        <v>30</v>
      </c>
      <c r="D2" s="172" t="s">
        <v>5132</v>
      </c>
      <c r="E2" s="86" t="s">
        <v>4684</v>
      </c>
      <c r="F2" s="86" t="s">
        <v>4864</v>
      </c>
      <c r="G2" s="86" t="s">
        <v>4896</v>
      </c>
      <c r="H2" s="86" t="s">
        <v>4921</v>
      </c>
      <c r="I2" s="86" t="s">
        <v>5010</v>
      </c>
      <c r="J2" s="86" t="s">
        <v>5021</v>
      </c>
      <c r="K2" s="210" t="s">
        <v>5513</v>
      </c>
      <c r="L2" s="210" t="s">
        <v>5037</v>
      </c>
      <c r="M2" s="210" t="s">
        <v>5514</v>
      </c>
      <c r="N2" s="210" t="s">
        <v>5515</v>
      </c>
      <c r="O2" s="210" t="s">
        <v>5516</v>
      </c>
      <c r="P2" s="210" t="s">
        <v>5517</v>
      </c>
      <c r="Q2" s="172"/>
      <c r="R2" s="172" t="s">
        <v>5133</v>
      </c>
      <c r="S2" s="86" t="s">
        <v>5139</v>
      </c>
      <c r="T2" s="175" t="s">
        <v>5144</v>
      </c>
      <c r="U2" s="175" t="s">
        <v>5454</v>
      </c>
      <c r="V2" s="175" t="s">
        <v>5485</v>
      </c>
      <c r="W2" s="175"/>
      <c r="X2" s="172"/>
      <c r="Y2" s="172" t="s">
        <v>5134</v>
      </c>
      <c r="Z2" s="86" t="s">
        <v>5122</v>
      </c>
      <c r="AA2" s="86" t="s">
        <v>5110</v>
      </c>
      <c r="AB2" s="175" t="s">
        <v>5441</v>
      </c>
      <c r="AC2" s="175" t="s">
        <v>5374</v>
      </c>
      <c r="AD2" s="175" t="s">
        <v>5408</v>
      </c>
      <c r="AE2" s="175" t="s">
        <v>5194</v>
      </c>
      <c r="AF2" s="175" t="s">
        <v>5195</v>
      </c>
      <c r="AG2" s="172"/>
      <c r="AH2" s="172" t="s">
        <v>5147</v>
      </c>
      <c r="AI2" s="175" t="s">
        <v>5148</v>
      </c>
      <c r="AJ2" s="175" t="s">
        <v>5137</v>
      </c>
      <c r="AK2" s="175" t="s">
        <v>5151</v>
      </c>
      <c r="AL2" s="175" t="s">
        <v>5153</v>
      </c>
      <c r="AM2" s="175" t="s">
        <v>5257</v>
      </c>
      <c r="AN2" s="175" t="s">
        <v>5302</v>
      </c>
      <c r="AO2" s="172" t="s">
        <v>5167</v>
      </c>
      <c r="AP2" s="175" t="s">
        <v>5168</v>
      </c>
      <c r="AQ2" s="175" t="s">
        <v>5172</v>
      </c>
      <c r="AR2" s="175" t="s">
        <v>5173</v>
      </c>
      <c r="AS2" s="172" t="s">
        <v>5196</v>
      </c>
      <c r="AT2" s="175" t="s">
        <v>5197</v>
      </c>
      <c r="AU2" s="175" t="s">
        <v>5198</v>
      </c>
      <c r="AV2" s="175" t="s">
        <v>5199</v>
      </c>
      <c r="AW2" s="175" t="s">
        <v>5391</v>
      </c>
      <c r="AX2" s="175" t="s">
        <v>5200</v>
      </c>
      <c r="AY2" s="175" t="s">
        <v>5207</v>
      </c>
      <c r="AZ2" s="175" t="s">
        <v>5208</v>
      </c>
      <c r="BA2" s="175" t="s">
        <v>5209</v>
      </c>
      <c r="BB2" s="175" t="s">
        <v>5210</v>
      </c>
      <c r="BC2" s="175" t="s">
        <v>5211</v>
      </c>
      <c r="BD2" s="175" t="s">
        <v>5212</v>
      </c>
      <c r="BE2" s="175" t="s">
        <v>5213</v>
      </c>
      <c r="BF2" s="175" t="s">
        <v>5214</v>
      </c>
      <c r="BG2" s="175" t="s">
        <v>5215</v>
      </c>
      <c r="BH2" s="172" t="s">
        <v>5223</v>
      </c>
      <c r="BI2" s="175" t="s">
        <v>5224</v>
      </c>
      <c r="BJ2" s="175" t="s">
        <v>5225</v>
      </c>
      <c r="BK2" s="175" t="s">
        <v>5226</v>
      </c>
      <c r="BL2" s="175" t="s">
        <v>5227</v>
      </c>
      <c r="BM2" s="175" t="s">
        <v>5228</v>
      </c>
      <c r="BN2" s="172" t="s">
        <v>5235</v>
      </c>
      <c r="BO2" s="86" t="s">
        <v>5094</v>
      </c>
      <c r="BP2" s="86" t="s">
        <v>5102</v>
      </c>
      <c r="BQ2" s="175" t="s">
        <v>5236</v>
      </c>
      <c r="BR2" s="175" t="s">
        <v>5237</v>
      </c>
      <c r="BS2" s="175" t="s">
        <v>5241</v>
      </c>
      <c r="BT2" s="175" t="s">
        <v>5242</v>
      </c>
      <c r="BU2" s="86" t="s">
        <v>5422</v>
      </c>
      <c r="BV2" s="175" t="s">
        <v>5433</v>
      </c>
      <c r="BW2" s="86" t="s">
        <v>5434</v>
      </c>
      <c r="BX2" s="86" t="s">
        <v>5462</v>
      </c>
      <c r="BY2" s="86" t="s">
        <v>5470</v>
      </c>
      <c r="BZ2" s="86" t="s">
        <v>5481</v>
      </c>
      <c r="CA2" s="86" t="s">
        <v>5494</v>
      </c>
      <c r="CB2" s="86" t="s">
        <v>5506</v>
      </c>
      <c r="CC2" s="86" t="s">
        <v>5284</v>
      </c>
      <c r="DC2" s="172"/>
      <c r="DD2" s="174" t="s">
        <v>4862</v>
      </c>
    </row>
    <row r="3" spans="1:108" x14ac:dyDescent="0.2">
      <c r="A3" s="1">
        <v>2</v>
      </c>
      <c r="B3" t="s">
        <v>2</v>
      </c>
      <c r="C3" s="1">
        <v>0</v>
      </c>
      <c r="E3" s="87"/>
      <c r="F3" s="87"/>
      <c r="G3" s="87"/>
      <c r="H3" s="87"/>
      <c r="I3" s="87"/>
      <c r="J3" s="87"/>
      <c r="K3" s="87"/>
      <c r="L3" s="87"/>
      <c r="M3" s="87"/>
      <c r="N3" s="87"/>
      <c r="O3" s="87"/>
      <c r="P3" s="87"/>
      <c r="S3" s="87"/>
      <c r="T3" s="87"/>
      <c r="U3" s="87"/>
      <c r="V3" s="87"/>
      <c r="W3" s="87"/>
      <c r="Z3" s="87">
        <v>12</v>
      </c>
      <c r="AA3" s="87">
        <v>10</v>
      </c>
      <c r="AB3" s="87">
        <v>12</v>
      </c>
      <c r="AC3" s="87">
        <v>12</v>
      </c>
      <c r="AD3" s="87">
        <v>12</v>
      </c>
      <c r="AE3" s="87"/>
      <c r="AF3" s="87"/>
      <c r="AI3" s="87">
        <v>3</v>
      </c>
      <c r="AJ3" s="87">
        <v>4</v>
      </c>
      <c r="AK3" s="87">
        <v>4</v>
      </c>
      <c r="AL3" s="87">
        <v>5</v>
      </c>
      <c r="AM3" s="87">
        <v>8</v>
      </c>
      <c r="AN3" s="87">
        <v>14</v>
      </c>
      <c r="AP3" s="87">
        <v>1</v>
      </c>
      <c r="AQ3" s="87">
        <v>1</v>
      </c>
      <c r="AR3" s="87">
        <v>6</v>
      </c>
      <c r="AT3" s="87">
        <v>1</v>
      </c>
      <c r="AU3" s="87">
        <v>3</v>
      </c>
      <c r="AV3" s="87">
        <v>6</v>
      </c>
      <c r="AW3" s="87">
        <v>7</v>
      </c>
      <c r="AX3" s="87">
        <v>10</v>
      </c>
      <c r="AY3" s="87">
        <v>4</v>
      </c>
      <c r="AZ3" s="87">
        <v>4</v>
      </c>
      <c r="BA3" s="87">
        <v>6</v>
      </c>
      <c r="BB3" s="87">
        <v>8</v>
      </c>
      <c r="BC3" s="87">
        <v>10</v>
      </c>
      <c r="BD3" s="87">
        <v>12</v>
      </c>
      <c r="BE3" s="87">
        <v>15</v>
      </c>
      <c r="BF3" s="87">
        <v>14</v>
      </c>
      <c r="BG3" s="87">
        <v>15</v>
      </c>
      <c r="BI3" s="87">
        <v>2</v>
      </c>
      <c r="BJ3" s="87">
        <v>2</v>
      </c>
      <c r="BK3" s="87">
        <v>3</v>
      </c>
      <c r="BL3" s="87">
        <v>5</v>
      </c>
      <c r="BM3" s="87">
        <v>11</v>
      </c>
      <c r="BO3" s="87">
        <v>2</v>
      </c>
      <c r="BP3" s="87">
        <v>2</v>
      </c>
      <c r="BQ3" s="87">
        <v>3</v>
      </c>
      <c r="BR3" s="87">
        <v>6</v>
      </c>
      <c r="BS3" s="87">
        <v>2</v>
      </c>
      <c r="BT3" s="87">
        <v>5</v>
      </c>
      <c r="BU3" s="87">
        <v>3</v>
      </c>
      <c r="BV3" s="87">
        <v>6</v>
      </c>
      <c r="BW3" s="87">
        <v>8</v>
      </c>
      <c r="BX3" s="87">
        <v>4</v>
      </c>
      <c r="BY3" s="87">
        <v>12</v>
      </c>
      <c r="BZ3" s="87">
        <v>4</v>
      </c>
      <c r="CA3" s="87">
        <v>8</v>
      </c>
      <c r="CB3" s="87">
        <v>8</v>
      </c>
      <c r="CC3" s="87">
        <v>5</v>
      </c>
      <c r="CD3" s="87"/>
      <c r="CE3" s="87"/>
      <c r="CF3" s="87"/>
      <c r="CG3" s="87"/>
      <c r="CH3" s="87"/>
      <c r="CI3" s="87"/>
      <c r="CJ3" s="87"/>
      <c r="CK3" s="87"/>
      <c r="CL3" s="87"/>
      <c r="CM3" s="87"/>
      <c r="CN3" s="87"/>
      <c r="CO3" s="87"/>
      <c r="CP3" s="87"/>
      <c r="CQ3" s="87"/>
      <c r="CR3" s="87"/>
      <c r="CS3" s="87"/>
      <c r="CT3" s="87"/>
      <c r="CU3" s="87"/>
      <c r="CV3" s="87"/>
      <c r="CW3" s="87"/>
      <c r="CX3" s="87"/>
      <c r="CY3" s="87"/>
      <c r="CZ3" s="87"/>
      <c r="DA3" s="87"/>
      <c r="DB3" s="87"/>
    </row>
    <row r="4" spans="1:108" s="179" customFormat="1" ht="89.25" x14ac:dyDescent="0.2">
      <c r="A4" s="180">
        <f t="shared" ref="A4:A67" si="0">A3+1</f>
        <v>3</v>
      </c>
      <c r="B4" s="179" t="s">
        <v>42</v>
      </c>
      <c r="C4" s="180">
        <v>0</v>
      </c>
      <c r="D4" s="180"/>
      <c r="E4" s="181" t="s">
        <v>5541</v>
      </c>
      <c r="F4" s="181" t="s">
        <v>5303</v>
      </c>
      <c r="G4" s="181" t="s">
        <v>4897</v>
      </c>
      <c r="H4" s="181" t="s">
        <v>5305</v>
      </c>
      <c r="I4" s="181" t="s">
        <v>5537</v>
      </c>
      <c r="J4" s="181" t="s">
        <v>5307</v>
      </c>
      <c r="K4" s="181" t="s">
        <v>5518</v>
      </c>
      <c r="L4" s="181" t="s">
        <v>5519</v>
      </c>
      <c r="M4" s="181" t="s">
        <v>5402</v>
      </c>
      <c r="N4" s="181" t="s">
        <v>5520</v>
      </c>
      <c r="O4" s="181" t="s">
        <v>5521</v>
      </c>
      <c r="P4" s="181" t="s">
        <v>5522</v>
      </c>
      <c r="Q4" s="180"/>
      <c r="R4" s="180"/>
      <c r="S4" s="181" t="s">
        <v>5140</v>
      </c>
      <c r="T4" s="181" t="s">
        <v>5141</v>
      </c>
      <c r="U4" s="181" t="s">
        <v>5455</v>
      </c>
      <c r="V4" s="181" t="s">
        <v>5486</v>
      </c>
      <c r="W4" s="181"/>
      <c r="X4" s="180"/>
      <c r="Y4" s="180"/>
      <c r="Z4" s="181" t="s">
        <v>5123</v>
      </c>
      <c r="AA4" s="181" t="s">
        <v>5111</v>
      </c>
      <c r="AB4" s="181" t="s">
        <v>5442</v>
      </c>
      <c r="AC4" s="181" t="s">
        <v>5375</v>
      </c>
      <c r="AD4" s="181" t="s">
        <v>5409</v>
      </c>
      <c r="AE4" s="181"/>
      <c r="AF4" s="181"/>
      <c r="AG4" s="180"/>
      <c r="AH4" s="180"/>
      <c r="AI4" s="182" t="s">
        <v>5149</v>
      </c>
      <c r="AJ4" s="182" t="s">
        <v>5138</v>
      </c>
      <c r="AK4" s="182" t="s">
        <v>5152</v>
      </c>
      <c r="AL4" s="182" t="s">
        <v>5154</v>
      </c>
      <c r="AM4" s="182" t="s">
        <v>5256</v>
      </c>
      <c r="AN4" s="182" t="s">
        <v>5269</v>
      </c>
      <c r="AO4" s="180"/>
      <c r="AP4" s="182" t="s">
        <v>5169</v>
      </c>
      <c r="AQ4" s="182" t="s">
        <v>5169</v>
      </c>
      <c r="AR4" s="182" t="s">
        <v>5174</v>
      </c>
      <c r="AS4" s="180"/>
      <c r="AT4" s="182" t="s">
        <v>5201</v>
      </c>
      <c r="AU4" s="182" t="s">
        <v>5202</v>
      </c>
      <c r="AV4" s="182" t="s">
        <v>5203</v>
      </c>
      <c r="AW4" s="182" t="s">
        <v>5392</v>
      </c>
      <c r="AX4" s="182" t="s">
        <v>5204</v>
      </c>
      <c r="AY4" s="182" t="s">
        <v>5216</v>
      </c>
      <c r="AZ4" s="182" t="s">
        <v>5217</v>
      </c>
      <c r="BA4" s="182" t="s">
        <v>5218</v>
      </c>
      <c r="BB4" s="182" t="s">
        <v>5219</v>
      </c>
      <c r="BC4" s="182" t="s">
        <v>5220</v>
      </c>
      <c r="BD4" s="182" t="s">
        <v>5221</v>
      </c>
      <c r="BE4" s="182" t="s">
        <v>5222</v>
      </c>
      <c r="BF4" s="182" t="s">
        <v>29</v>
      </c>
      <c r="BG4" s="182" t="s">
        <v>29</v>
      </c>
      <c r="BH4" s="180"/>
      <c r="BI4" s="182" t="s">
        <v>5229</v>
      </c>
      <c r="BJ4" s="182" t="s">
        <v>5230</v>
      </c>
      <c r="BK4" s="182" t="s">
        <v>5231</v>
      </c>
      <c r="BL4" s="182" t="s">
        <v>5232</v>
      </c>
      <c r="BM4" s="182" t="s">
        <v>5233</v>
      </c>
      <c r="BN4" s="180"/>
      <c r="BO4" s="181" t="s">
        <v>5095</v>
      </c>
      <c r="BP4" s="181" t="s">
        <v>5103</v>
      </c>
      <c r="BQ4" s="182" t="s">
        <v>5238</v>
      </c>
      <c r="BR4" s="182" t="s">
        <v>5239</v>
      </c>
      <c r="BS4" s="182" t="s">
        <v>5243</v>
      </c>
      <c r="BT4" s="182" t="s">
        <v>5244</v>
      </c>
      <c r="BU4" s="181" t="s">
        <v>5423</v>
      </c>
      <c r="BV4" s="181" t="s">
        <v>5428</v>
      </c>
      <c r="BW4" s="181" t="s">
        <v>5435</v>
      </c>
      <c r="BX4" s="181" t="s">
        <v>5463</v>
      </c>
      <c r="BY4" s="181" t="s">
        <v>5471</v>
      </c>
      <c r="BZ4" s="181" t="s">
        <v>5482</v>
      </c>
      <c r="CA4" s="181" t="s">
        <v>5495</v>
      </c>
      <c r="CB4" s="181" t="s">
        <v>5507</v>
      </c>
      <c r="CC4" s="181" t="s">
        <v>5285</v>
      </c>
      <c r="CD4" s="181"/>
      <c r="CE4" s="181"/>
      <c r="CF4" s="181"/>
      <c r="CG4" s="181"/>
      <c r="CH4" s="181"/>
      <c r="CI4" s="181"/>
      <c r="CJ4" s="181"/>
      <c r="CK4" s="181"/>
      <c r="CL4" s="181"/>
      <c r="CM4" s="181"/>
      <c r="CN4" s="181"/>
      <c r="CO4" s="181"/>
      <c r="CP4" s="181"/>
      <c r="CQ4" s="181"/>
      <c r="CR4" s="181"/>
      <c r="CS4" s="181"/>
      <c r="CT4" s="181"/>
      <c r="CU4" s="181"/>
      <c r="CV4" s="181"/>
      <c r="CW4" s="181"/>
      <c r="CX4" s="181"/>
      <c r="CY4" s="181"/>
      <c r="CZ4" s="181"/>
      <c r="DA4" s="181"/>
      <c r="DB4" s="181"/>
      <c r="DC4" s="180"/>
    </row>
    <row r="5" spans="1:108" x14ac:dyDescent="0.2">
      <c r="A5" s="1">
        <f t="shared" si="0"/>
        <v>4</v>
      </c>
      <c r="B5" t="s">
        <v>12</v>
      </c>
      <c r="C5" s="1">
        <v>0</v>
      </c>
      <c r="E5" s="86">
        <v>10</v>
      </c>
      <c r="F5" s="86">
        <v>8</v>
      </c>
      <c r="G5" s="86">
        <v>10</v>
      </c>
      <c r="H5" s="86">
        <v>7</v>
      </c>
      <c r="I5" s="86">
        <v>9</v>
      </c>
      <c r="J5" s="86">
        <v>9</v>
      </c>
      <c r="K5" s="86">
        <v>8</v>
      </c>
      <c r="L5" s="86">
        <v>10</v>
      </c>
      <c r="M5" s="86">
        <v>7</v>
      </c>
      <c r="N5" s="86">
        <v>9</v>
      </c>
      <c r="O5" s="86">
        <v>10</v>
      </c>
      <c r="P5" s="86">
        <v>11</v>
      </c>
      <c r="S5" s="86">
        <v>0</v>
      </c>
      <c r="T5" s="86">
        <v>0</v>
      </c>
      <c r="U5" s="86">
        <v>8</v>
      </c>
      <c r="V5" s="86">
        <v>6</v>
      </c>
      <c r="Z5" s="86">
        <v>0</v>
      </c>
      <c r="AA5" s="86">
        <v>0</v>
      </c>
      <c r="AB5" s="86">
        <v>0</v>
      </c>
      <c r="AC5" s="86">
        <v>0</v>
      </c>
      <c r="AD5" s="86">
        <v>9</v>
      </c>
      <c r="AI5" s="86">
        <v>0</v>
      </c>
      <c r="AJ5" s="86">
        <v>0</v>
      </c>
      <c r="AK5" s="86">
        <v>0</v>
      </c>
      <c r="AL5" s="86">
        <v>0</v>
      </c>
      <c r="AM5" s="86">
        <v>0</v>
      </c>
      <c r="AN5" s="86">
        <v>0</v>
      </c>
      <c r="AP5" s="86">
        <v>0</v>
      </c>
      <c r="AQ5" s="86">
        <v>0</v>
      </c>
      <c r="AR5" s="86">
        <v>0</v>
      </c>
      <c r="AT5" s="86">
        <v>0</v>
      </c>
      <c r="AU5" s="86">
        <v>0</v>
      </c>
      <c r="AV5" s="86">
        <v>0</v>
      </c>
      <c r="AW5" s="86">
        <v>0</v>
      </c>
      <c r="AX5" s="86">
        <v>0</v>
      </c>
      <c r="AY5" s="86">
        <v>0</v>
      </c>
      <c r="AZ5" s="86">
        <v>0</v>
      </c>
      <c r="BA5" s="86">
        <v>0</v>
      </c>
      <c r="BB5" s="86">
        <v>0</v>
      </c>
      <c r="BC5" s="86">
        <v>0</v>
      </c>
      <c r="BD5" s="86">
        <v>0</v>
      </c>
      <c r="BE5" s="86">
        <v>0</v>
      </c>
      <c r="BF5" s="86">
        <v>0</v>
      </c>
      <c r="BG5" s="86">
        <v>0</v>
      </c>
      <c r="BI5" s="86">
        <v>0</v>
      </c>
      <c r="BJ5" s="86">
        <v>0</v>
      </c>
      <c r="BK5" s="86">
        <v>0</v>
      </c>
      <c r="BL5" s="86">
        <v>0</v>
      </c>
      <c r="BM5" s="86">
        <v>0</v>
      </c>
      <c r="BO5" s="86">
        <v>0</v>
      </c>
      <c r="BP5" s="86">
        <v>0</v>
      </c>
      <c r="BQ5" s="86">
        <v>0</v>
      </c>
      <c r="BR5" s="86">
        <v>0</v>
      </c>
      <c r="BS5" s="86">
        <v>0</v>
      </c>
      <c r="BT5" s="86">
        <v>0</v>
      </c>
      <c r="BU5" s="86">
        <v>0</v>
      </c>
      <c r="BV5" s="86">
        <v>0</v>
      </c>
      <c r="BW5" s="86">
        <v>0</v>
      </c>
      <c r="BX5" s="86">
        <v>0</v>
      </c>
      <c r="BY5" s="86">
        <v>0</v>
      </c>
      <c r="BZ5" s="86">
        <v>0</v>
      </c>
      <c r="CA5" s="86">
        <v>0</v>
      </c>
      <c r="CB5" s="86">
        <v>0</v>
      </c>
      <c r="CC5" s="86">
        <v>0</v>
      </c>
    </row>
    <row r="6" spans="1:108" x14ac:dyDescent="0.2">
      <c r="A6" s="1">
        <f t="shared" si="0"/>
        <v>5</v>
      </c>
      <c r="B6" t="s">
        <v>38</v>
      </c>
      <c r="C6" s="1">
        <v>0</v>
      </c>
      <c r="E6" s="86">
        <v>0</v>
      </c>
      <c r="F6" s="86">
        <v>0</v>
      </c>
      <c r="G6" s="86">
        <v>0</v>
      </c>
      <c r="H6" s="86">
        <v>0</v>
      </c>
      <c r="I6" s="86">
        <v>0</v>
      </c>
      <c r="J6" s="86">
        <v>0</v>
      </c>
      <c r="K6" s="86">
        <v>0</v>
      </c>
      <c r="L6" s="86">
        <v>0</v>
      </c>
      <c r="M6" s="86">
        <v>0</v>
      </c>
      <c r="N6" s="86">
        <v>0</v>
      </c>
      <c r="O6" s="86">
        <v>0</v>
      </c>
      <c r="P6" s="86">
        <v>0</v>
      </c>
      <c r="S6" s="86">
        <v>0</v>
      </c>
      <c r="T6" s="86">
        <v>0</v>
      </c>
      <c r="U6" s="86">
        <v>0</v>
      </c>
      <c r="V6" s="86">
        <v>0</v>
      </c>
      <c r="Z6" s="86">
        <v>0</v>
      </c>
      <c r="AA6" s="86">
        <v>16</v>
      </c>
      <c r="AB6" s="86">
        <v>0</v>
      </c>
      <c r="AC6" s="86">
        <v>0</v>
      </c>
      <c r="AD6" s="86">
        <v>14</v>
      </c>
      <c r="AI6" s="86">
        <v>0</v>
      </c>
      <c r="AJ6" s="86">
        <v>0</v>
      </c>
      <c r="AK6" s="86">
        <v>14</v>
      </c>
      <c r="AL6" s="86">
        <v>12</v>
      </c>
      <c r="AM6" s="86">
        <v>0</v>
      </c>
      <c r="AN6" s="86">
        <v>10</v>
      </c>
      <c r="AP6" s="86">
        <v>0</v>
      </c>
      <c r="AQ6" s="86">
        <v>0</v>
      </c>
      <c r="AR6" s="86">
        <v>0</v>
      </c>
      <c r="AT6" s="86">
        <v>1</v>
      </c>
      <c r="AU6" s="86">
        <v>3</v>
      </c>
      <c r="AV6" s="86">
        <v>6</v>
      </c>
      <c r="AW6" s="86">
        <v>0</v>
      </c>
      <c r="AX6" s="86">
        <v>1</v>
      </c>
      <c r="AY6" s="86">
        <v>12</v>
      </c>
      <c r="AZ6" s="86">
        <v>12</v>
      </c>
      <c r="BA6" s="86">
        <v>14</v>
      </c>
      <c r="BB6" s="86">
        <v>14</v>
      </c>
      <c r="BC6" s="86">
        <v>10</v>
      </c>
      <c r="BD6" s="86">
        <v>10</v>
      </c>
      <c r="BE6" s="86">
        <v>12</v>
      </c>
      <c r="BI6" s="86">
        <v>1</v>
      </c>
      <c r="BJ6" s="86">
        <v>1</v>
      </c>
      <c r="BK6" s="86">
        <v>1</v>
      </c>
      <c r="BL6" s="86">
        <v>1</v>
      </c>
      <c r="BM6" s="86">
        <v>1</v>
      </c>
      <c r="BO6" s="86">
        <v>1</v>
      </c>
      <c r="BP6" s="86">
        <v>1</v>
      </c>
      <c r="BS6" s="86">
        <v>0</v>
      </c>
      <c r="BT6" s="86">
        <v>0</v>
      </c>
      <c r="BU6" s="86">
        <v>12</v>
      </c>
      <c r="BV6" s="86">
        <v>14</v>
      </c>
      <c r="BW6" s="86">
        <v>10</v>
      </c>
      <c r="BX6" s="86">
        <v>0</v>
      </c>
      <c r="BY6" s="86">
        <v>0</v>
      </c>
      <c r="BZ6" s="86">
        <v>0</v>
      </c>
      <c r="CA6" s="86">
        <v>0</v>
      </c>
      <c r="CB6" s="86">
        <v>0</v>
      </c>
      <c r="CC6" s="86">
        <v>0</v>
      </c>
    </row>
    <row r="7" spans="1:108" x14ac:dyDescent="0.2">
      <c r="A7" s="1">
        <f t="shared" si="0"/>
        <v>6</v>
      </c>
      <c r="B7" t="s">
        <v>11</v>
      </c>
      <c r="C7" s="1">
        <v>0</v>
      </c>
      <c r="E7" s="86">
        <v>9</v>
      </c>
      <c r="F7" s="86">
        <v>9</v>
      </c>
      <c r="G7" s="86">
        <v>11</v>
      </c>
      <c r="H7" s="86">
        <v>8</v>
      </c>
      <c r="I7" s="86">
        <v>9</v>
      </c>
      <c r="J7" s="86">
        <v>10</v>
      </c>
      <c r="K7" s="86">
        <v>10</v>
      </c>
      <c r="L7" s="86">
        <v>11</v>
      </c>
      <c r="M7" s="86">
        <v>10</v>
      </c>
      <c r="N7" s="86">
        <v>10</v>
      </c>
      <c r="O7" s="86">
        <v>8</v>
      </c>
      <c r="P7" s="86">
        <v>11</v>
      </c>
      <c r="S7" s="86">
        <v>3</v>
      </c>
      <c r="T7" s="86">
        <v>7</v>
      </c>
      <c r="U7" s="86">
        <v>10</v>
      </c>
      <c r="V7" s="86">
        <v>8</v>
      </c>
      <c r="Z7" s="86">
        <v>0</v>
      </c>
      <c r="AA7" s="86">
        <v>6</v>
      </c>
      <c r="AB7" s="86">
        <v>0</v>
      </c>
      <c r="AC7" s="86">
        <v>0</v>
      </c>
      <c r="AD7" s="86">
        <v>10</v>
      </c>
      <c r="AI7" s="86">
        <v>0</v>
      </c>
      <c r="AJ7" s="86">
        <v>0</v>
      </c>
      <c r="AK7" s="86">
        <v>0</v>
      </c>
      <c r="AL7" s="86">
        <v>0</v>
      </c>
      <c r="AM7" s="86">
        <v>0</v>
      </c>
      <c r="AN7" s="86">
        <v>0</v>
      </c>
      <c r="AP7" s="86">
        <v>0</v>
      </c>
      <c r="AQ7" s="86">
        <v>0</v>
      </c>
      <c r="AR7" s="86">
        <v>0</v>
      </c>
      <c r="AT7" s="86">
        <v>0</v>
      </c>
      <c r="AU7" s="86">
        <v>0</v>
      </c>
      <c r="AV7" s="86">
        <v>0</v>
      </c>
      <c r="AW7" s="86">
        <v>4</v>
      </c>
      <c r="AX7" s="86">
        <v>0</v>
      </c>
      <c r="AY7" s="86">
        <v>4</v>
      </c>
      <c r="AZ7" s="86">
        <v>4</v>
      </c>
      <c r="BA7" s="86">
        <v>5</v>
      </c>
      <c r="BB7" s="86">
        <v>8</v>
      </c>
      <c r="BC7" s="86">
        <v>8</v>
      </c>
      <c r="BD7" s="86">
        <v>8</v>
      </c>
      <c r="BE7" s="86">
        <v>10</v>
      </c>
      <c r="BF7" s="86">
        <v>0</v>
      </c>
      <c r="BG7" s="86">
        <v>0</v>
      </c>
      <c r="BI7" s="86">
        <v>0</v>
      </c>
      <c r="BJ7" s="86">
        <v>0</v>
      </c>
      <c r="BK7" s="86">
        <v>0</v>
      </c>
      <c r="BL7" s="86">
        <v>0</v>
      </c>
      <c r="BM7" s="86">
        <v>0</v>
      </c>
      <c r="BO7" s="86">
        <v>0</v>
      </c>
      <c r="BP7" s="86">
        <v>0</v>
      </c>
      <c r="BQ7" s="86">
        <v>1</v>
      </c>
      <c r="BR7" s="86">
        <v>3</v>
      </c>
      <c r="BS7" s="86">
        <v>0</v>
      </c>
      <c r="BT7" s="86">
        <v>0</v>
      </c>
      <c r="BU7" s="86">
        <v>3</v>
      </c>
      <c r="BV7" s="86">
        <v>6</v>
      </c>
      <c r="BW7" s="86">
        <v>8</v>
      </c>
      <c r="BX7" s="86">
        <f>BX3</f>
        <v>4</v>
      </c>
      <c r="BY7" s="86">
        <f t="shared" ref="BY7:CC7" si="1">BY3</f>
        <v>12</v>
      </c>
      <c r="BZ7" s="86">
        <f t="shared" si="1"/>
        <v>4</v>
      </c>
      <c r="CA7" s="86">
        <f t="shared" si="1"/>
        <v>8</v>
      </c>
      <c r="CB7" s="86">
        <f t="shared" si="1"/>
        <v>8</v>
      </c>
      <c r="CC7" s="86">
        <f t="shared" si="1"/>
        <v>5</v>
      </c>
    </row>
    <row r="8" spans="1:108" x14ac:dyDescent="0.2">
      <c r="A8" s="1">
        <f t="shared" si="0"/>
        <v>7</v>
      </c>
      <c r="B8" t="s">
        <v>13</v>
      </c>
      <c r="C8" s="1">
        <v>0</v>
      </c>
      <c r="E8" s="88">
        <v>14</v>
      </c>
      <c r="F8" s="88">
        <v>13</v>
      </c>
      <c r="G8" s="88">
        <v>14</v>
      </c>
      <c r="H8" s="88">
        <v>4</v>
      </c>
      <c r="I8" s="88">
        <v>5</v>
      </c>
      <c r="J8" s="88">
        <v>11</v>
      </c>
      <c r="K8" s="88">
        <v>10</v>
      </c>
      <c r="L8" s="88">
        <v>14</v>
      </c>
      <c r="M8" s="88">
        <v>12</v>
      </c>
      <c r="N8" s="88">
        <v>13</v>
      </c>
      <c r="O8" s="88">
        <v>13</v>
      </c>
      <c r="P8" s="88">
        <v>14</v>
      </c>
      <c r="S8" s="88">
        <v>4</v>
      </c>
      <c r="T8" s="88">
        <v>10</v>
      </c>
      <c r="U8" s="88">
        <v>11</v>
      </c>
      <c r="V8" s="88">
        <v>11</v>
      </c>
      <c r="W8" s="88"/>
      <c r="Z8" s="88">
        <v>16</v>
      </c>
      <c r="AA8" s="88">
        <v>6</v>
      </c>
      <c r="AB8" s="88">
        <v>15</v>
      </c>
      <c r="AC8" s="88">
        <v>14</v>
      </c>
      <c r="AD8" s="88">
        <v>12</v>
      </c>
      <c r="AE8" s="88"/>
      <c r="AF8" s="88"/>
      <c r="AI8" s="88">
        <v>2</v>
      </c>
      <c r="AJ8" s="88">
        <v>2</v>
      </c>
      <c r="AK8" s="88">
        <v>8</v>
      </c>
      <c r="AL8" s="88">
        <v>4</v>
      </c>
      <c r="AM8" s="88">
        <v>8</v>
      </c>
      <c r="AN8" s="88">
        <v>11</v>
      </c>
      <c r="AP8" s="88">
        <v>0</v>
      </c>
      <c r="AQ8" s="88">
        <v>0</v>
      </c>
      <c r="AR8" s="88">
        <v>8</v>
      </c>
      <c r="AT8" s="88">
        <v>3</v>
      </c>
      <c r="AU8" s="88">
        <v>5</v>
      </c>
      <c r="AV8" s="88">
        <v>7</v>
      </c>
      <c r="AW8" s="88">
        <v>6</v>
      </c>
      <c r="AX8" s="88">
        <v>9</v>
      </c>
      <c r="AY8" s="88">
        <v>4</v>
      </c>
      <c r="AZ8" s="88">
        <v>4</v>
      </c>
      <c r="BA8" s="88">
        <v>7</v>
      </c>
      <c r="BB8" s="88">
        <v>6</v>
      </c>
      <c r="BC8" s="88">
        <v>13</v>
      </c>
      <c r="BD8" s="88">
        <v>8</v>
      </c>
      <c r="BE8" s="88">
        <v>16</v>
      </c>
      <c r="BF8" s="88">
        <v>0</v>
      </c>
      <c r="BG8" s="88">
        <v>0</v>
      </c>
      <c r="BI8" s="88">
        <v>5</v>
      </c>
      <c r="BJ8" s="88">
        <v>6</v>
      </c>
      <c r="BK8" s="88">
        <v>4</v>
      </c>
      <c r="BL8" s="88">
        <v>4</v>
      </c>
      <c r="BM8" s="88">
        <v>8</v>
      </c>
      <c r="BO8" s="88">
        <v>8</v>
      </c>
      <c r="BP8" s="88">
        <v>10</v>
      </c>
      <c r="BQ8" s="88">
        <v>4</v>
      </c>
      <c r="BR8" s="88">
        <v>5</v>
      </c>
      <c r="BS8" s="88">
        <v>3</v>
      </c>
      <c r="BT8" s="88">
        <v>3</v>
      </c>
      <c r="BU8" s="88">
        <v>4</v>
      </c>
      <c r="BV8" s="88">
        <v>6</v>
      </c>
      <c r="BW8" s="88">
        <v>13</v>
      </c>
      <c r="BX8" s="88">
        <v>5</v>
      </c>
      <c r="BY8" s="88">
        <v>8</v>
      </c>
      <c r="BZ8" s="88">
        <v>9</v>
      </c>
      <c r="CA8" s="88">
        <v>10</v>
      </c>
      <c r="CB8" s="88">
        <v>10</v>
      </c>
      <c r="CC8" s="88">
        <v>11</v>
      </c>
      <c r="CD8" s="88"/>
      <c r="CE8" s="88"/>
      <c r="CF8" s="88"/>
      <c r="CG8" s="88"/>
      <c r="CH8" s="88"/>
      <c r="CI8" s="88"/>
      <c r="CJ8" s="88"/>
      <c r="CK8" s="88"/>
      <c r="CL8" s="88"/>
      <c r="CM8" s="88"/>
      <c r="CN8" s="88"/>
      <c r="CO8" s="88"/>
      <c r="CP8" s="88"/>
      <c r="CQ8" s="88"/>
      <c r="CR8" s="88"/>
      <c r="CS8" s="88"/>
      <c r="CT8" s="88"/>
      <c r="CU8" s="88"/>
      <c r="CV8" s="88"/>
      <c r="CW8" s="88"/>
      <c r="CX8" s="88"/>
      <c r="CY8" s="88"/>
      <c r="CZ8" s="88"/>
      <c r="DA8" s="88"/>
      <c r="DB8" s="88"/>
    </row>
    <row r="9" spans="1:108" x14ac:dyDescent="0.2">
      <c r="A9" s="1">
        <f t="shared" si="0"/>
        <v>8</v>
      </c>
      <c r="B9" t="s">
        <v>9</v>
      </c>
      <c r="C9" s="1">
        <v>0</v>
      </c>
      <c r="E9" s="88">
        <v>10</v>
      </c>
      <c r="F9" s="88">
        <v>9</v>
      </c>
      <c r="G9" s="88">
        <v>15</v>
      </c>
      <c r="H9" s="88">
        <v>10</v>
      </c>
      <c r="I9" s="88">
        <v>11</v>
      </c>
      <c r="J9" s="88">
        <v>11</v>
      </c>
      <c r="K9" s="88">
        <v>12</v>
      </c>
      <c r="L9" s="88">
        <v>10</v>
      </c>
      <c r="M9" s="88">
        <v>10</v>
      </c>
      <c r="N9" s="88">
        <v>5</v>
      </c>
      <c r="O9" s="88">
        <v>9</v>
      </c>
      <c r="P9" s="88">
        <v>6</v>
      </c>
      <c r="S9" s="88">
        <v>2</v>
      </c>
      <c r="T9" s="88">
        <v>7</v>
      </c>
      <c r="U9" s="88">
        <v>10</v>
      </c>
      <c r="V9" s="88">
        <v>4</v>
      </c>
      <c r="W9" s="88"/>
      <c r="Z9" s="88">
        <v>6</v>
      </c>
      <c r="AA9" s="88">
        <v>8</v>
      </c>
      <c r="AB9" s="88">
        <v>8</v>
      </c>
      <c r="AC9" s="88">
        <v>12</v>
      </c>
      <c r="AD9" s="88">
        <v>8</v>
      </c>
      <c r="AE9" s="88"/>
      <c r="AF9" s="88"/>
      <c r="AI9" s="88">
        <v>1</v>
      </c>
      <c r="AJ9" s="88">
        <v>2</v>
      </c>
      <c r="AK9" s="88">
        <v>3</v>
      </c>
      <c r="AL9" s="88">
        <v>3</v>
      </c>
      <c r="AM9" s="88">
        <v>7</v>
      </c>
      <c r="AN9" s="88">
        <v>12</v>
      </c>
      <c r="AP9" s="88">
        <v>6</v>
      </c>
      <c r="AQ9" s="88">
        <v>6</v>
      </c>
      <c r="AR9" s="88">
        <v>13</v>
      </c>
      <c r="AT9" s="88">
        <v>8</v>
      </c>
      <c r="AU9" s="88">
        <v>7</v>
      </c>
      <c r="AV9" s="88">
        <v>9</v>
      </c>
      <c r="AW9" s="88">
        <v>6</v>
      </c>
      <c r="AX9" s="88">
        <v>10</v>
      </c>
      <c r="AY9" s="88">
        <v>4</v>
      </c>
      <c r="AZ9" s="88">
        <v>4</v>
      </c>
      <c r="BA9" s="88">
        <v>6</v>
      </c>
      <c r="BB9" s="88">
        <v>7</v>
      </c>
      <c r="BC9" s="88">
        <v>6</v>
      </c>
      <c r="BD9" s="88">
        <v>10</v>
      </c>
      <c r="BE9" s="88">
        <v>9</v>
      </c>
      <c r="BF9" s="88">
        <v>0</v>
      </c>
      <c r="BG9" s="88">
        <v>0</v>
      </c>
      <c r="BI9" s="88">
        <v>9</v>
      </c>
      <c r="BJ9" s="88">
        <v>10</v>
      </c>
      <c r="BK9" s="88">
        <v>5</v>
      </c>
      <c r="BL9" s="88">
        <v>10</v>
      </c>
      <c r="BM9" s="88">
        <v>13</v>
      </c>
      <c r="BO9" s="88">
        <v>2</v>
      </c>
      <c r="BP9" s="88">
        <v>2</v>
      </c>
      <c r="BQ9" s="88">
        <v>3</v>
      </c>
      <c r="BR9" s="88">
        <v>9</v>
      </c>
      <c r="BS9" s="88">
        <v>3</v>
      </c>
      <c r="BT9" s="88">
        <v>3</v>
      </c>
      <c r="BU9" s="88">
        <v>3</v>
      </c>
      <c r="BV9" s="88">
        <v>6</v>
      </c>
      <c r="BW9" s="88">
        <v>4</v>
      </c>
      <c r="BX9" s="88">
        <v>2</v>
      </c>
      <c r="BY9" s="88">
        <v>14</v>
      </c>
      <c r="BZ9" s="88">
        <v>6</v>
      </c>
      <c r="CA9" s="88">
        <v>11</v>
      </c>
      <c r="CB9" s="88">
        <v>11</v>
      </c>
      <c r="CC9" s="88">
        <v>8</v>
      </c>
      <c r="CD9" s="88"/>
      <c r="CE9" s="88"/>
      <c r="CF9" s="88"/>
      <c r="CG9" s="88"/>
      <c r="CH9" s="88"/>
      <c r="CI9" s="88"/>
      <c r="CJ9" s="88"/>
      <c r="CK9" s="88"/>
      <c r="CL9" s="88"/>
      <c r="CM9" s="88"/>
      <c r="CN9" s="88"/>
      <c r="CO9" s="88"/>
      <c r="CP9" s="88"/>
      <c r="CQ9" s="88"/>
      <c r="CR9" s="88"/>
      <c r="CS9" s="88"/>
      <c r="CT9" s="88"/>
      <c r="CU9" s="88"/>
      <c r="CV9" s="88"/>
      <c r="CW9" s="88"/>
      <c r="CX9" s="88"/>
      <c r="CY9" s="88"/>
      <c r="CZ9" s="88"/>
      <c r="DA9" s="88"/>
      <c r="DB9" s="88"/>
    </row>
    <row r="10" spans="1:108" s="179" customFormat="1" ht="63.75" x14ac:dyDescent="0.2">
      <c r="A10" s="180">
        <f t="shared" si="0"/>
        <v>9</v>
      </c>
      <c r="B10" s="179" t="s">
        <v>14</v>
      </c>
      <c r="C10" s="180">
        <v>0</v>
      </c>
      <c r="D10" s="180"/>
      <c r="E10" s="181" t="s">
        <v>4688</v>
      </c>
      <c r="F10" s="181" t="s">
        <v>4865</v>
      </c>
      <c r="G10" s="181" t="s">
        <v>4898</v>
      </c>
      <c r="H10" s="181" t="s">
        <v>4922</v>
      </c>
      <c r="I10" s="181" t="s">
        <v>5011</v>
      </c>
      <c r="J10" s="181" t="s">
        <v>5022</v>
      </c>
      <c r="K10" s="181" t="s">
        <v>5032</v>
      </c>
      <c r="L10" s="181" t="s">
        <v>5038</v>
      </c>
      <c r="M10" s="181" t="s">
        <v>5054</v>
      </c>
      <c r="N10" s="181" t="s">
        <v>5064</v>
      </c>
      <c r="O10" s="181" t="s">
        <v>5073</v>
      </c>
      <c r="P10" s="181" t="s">
        <v>5084</v>
      </c>
      <c r="Q10" s="180"/>
      <c r="R10" s="180"/>
      <c r="S10" s="181" t="s">
        <v>5142</v>
      </c>
      <c r="T10" s="181" t="s">
        <v>5143</v>
      </c>
      <c r="U10" s="181" t="s">
        <v>5456</v>
      </c>
      <c r="V10" s="181" t="s">
        <v>5234</v>
      </c>
      <c r="W10" s="181"/>
      <c r="X10" s="180"/>
      <c r="Y10" s="180"/>
      <c r="Z10" s="181" t="s">
        <v>5124</v>
      </c>
      <c r="AA10" s="181" t="s">
        <v>5112</v>
      </c>
      <c r="AB10" s="181" t="s">
        <v>5424</v>
      </c>
      <c r="AC10" s="181" t="s">
        <v>5376</v>
      </c>
      <c r="AD10" s="181" t="s">
        <v>5084</v>
      </c>
      <c r="AE10" s="181"/>
      <c r="AF10" s="181"/>
      <c r="AG10" s="180"/>
      <c r="AH10" s="180"/>
      <c r="AI10" s="182" t="s">
        <v>32</v>
      </c>
      <c r="AJ10" s="182" t="s">
        <v>32</v>
      </c>
      <c r="AK10" s="182" t="s">
        <v>29</v>
      </c>
      <c r="AL10" s="182" t="s">
        <v>5155</v>
      </c>
      <c r="AM10" s="182" t="s">
        <v>32</v>
      </c>
      <c r="AN10" s="182" t="s">
        <v>32</v>
      </c>
      <c r="AO10" s="180"/>
      <c r="AP10" s="182" t="s">
        <v>5170</v>
      </c>
      <c r="AQ10" s="182" t="s">
        <v>5170</v>
      </c>
      <c r="AR10" s="182" t="s">
        <v>5170</v>
      </c>
      <c r="AS10" s="180"/>
      <c r="AT10" s="182" t="s">
        <v>5205</v>
      </c>
      <c r="AU10" s="182" t="s">
        <v>5205</v>
      </c>
      <c r="AV10" s="182" t="s">
        <v>5205</v>
      </c>
      <c r="AW10" s="182" t="s">
        <v>5206</v>
      </c>
      <c r="AX10" s="182" t="s">
        <v>5206</v>
      </c>
      <c r="AY10" s="182" t="s">
        <v>5206</v>
      </c>
      <c r="AZ10" s="182" t="s">
        <v>5206</v>
      </c>
      <c r="BA10" s="182" t="s">
        <v>5206</v>
      </c>
      <c r="BB10" s="182" t="s">
        <v>5206</v>
      </c>
      <c r="BC10" s="182" t="s">
        <v>5206</v>
      </c>
      <c r="BD10" s="182" t="s">
        <v>5206</v>
      </c>
      <c r="BE10" s="182" t="s">
        <v>5206</v>
      </c>
      <c r="BF10" s="182" t="s">
        <v>29</v>
      </c>
      <c r="BG10" s="182" t="s">
        <v>29</v>
      </c>
      <c r="BH10" s="180"/>
      <c r="BI10" s="182" t="s">
        <v>5234</v>
      </c>
      <c r="BJ10" s="182" t="s">
        <v>5234</v>
      </c>
      <c r="BK10" s="182" t="s">
        <v>5234</v>
      </c>
      <c r="BL10" s="182" t="s">
        <v>5234</v>
      </c>
      <c r="BM10" s="182" t="s">
        <v>5234</v>
      </c>
      <c r="BN10" s="180"/>
      <c r="BO10" s="181" t="s">
        <v>5096</v>
      </c>
      <c r="BP10" s="181" t="s">
        <v>5104</v>
      </c>
      <c r="BQ10" s="182" t="s">
        <v>5240</v>
      </c>
      <c r="BR10" s="182" t="s">
        <v>5240</v>
      </c>
      <c r="BS10" s="182" t="s">
        <v>5245</v>
      </c>
      <c r="BT10" s="182" t="s">
        <v>5245</v>
      </c>
      <c r="BU10" s="181" t="s">
        <v>5424</v>
      </c>
      <c r="BV10" s="181" t="s">
        <v>5424</v>
      </c>
      <c r="BW10" s="181" t="s">
        <v>5424</v>
      </c>
      <c r="BX10" s="181" t="s">
        <v>5464</v>
      </c>
      <c r="BY10" s="181" t="s">
        <v>5472</v>
      </c>
      <c r="BZ10" s="181" t="s">
        <v>5483</v>
      </c>
      <c r="CA10" s="181" t="s">
        <v>5496</v>
      </c>
      <c r="CB10" s="181" t="s">
        <v>5508</v>
      </c>
      <c r="CC10" s="181" t="s">
        <v>5286</v>
      </c>
      <c r="CD10" s="181"/>
      <c r="CE10" s="181"/>
      <c r="CF10" s="181"/>
      <c r="CG10" s="181"/>
      <c r="CH10" s="181"/>
      <c r="CI10" s="181"/>
      <c r="CJ10" s="181"/>
      <c r="CK10" s="181"/>
      <c r="CL10" s="181"/>
      <c r="CM10" s="181"/>
      <c r="CN10" s="181"/>
      <c r="CO10" s="181"/>
      <c r="CP10" s="181"/>
      <c r="CQ10" s="181"/>
      <c r="CR10" s="181"/>
      <c r="CS10" s="181"/>
      <c r="CT10" s="181"/>
      <c r="CU10" s="181"/>
      <c r="CV10" s="181"/>
      <c r="CW10" s="181"/>
      <c r="CX10" s="181"/>
      <c r="CY10" s="181"/>
      <c r="CZ10" s="181"/>
      <c r="DA10" s="181"/>
      <c r="DB10" s="181"/>
      <c r="DC10" s="180"/>
    </row>
    <row r="11" spans="1:108" x14ac:dyDescent="0.2">
      <c r="A11" s="1">
        <f t="shared" si="0"/>
        <v>10</v>
      </c>
      <c r="B11" t="s">
        <v>10</v>
      </c>
      <c r="C11" s="1">
        <v>0</v>
      </c>
      <c r="E11" s="89">
        <v>6</v>
      </c>
      <c r="F11" s="89">
        <v>6</v>
      </c>
      <c r="G11" s="89">
        <v>6</v>
      </c>
      <c r="H11" s="89">
        <v>6</v>
      </c>
      <c r="I11" s="89">
        <v>8</v>
      </c>
      <c r="J11" s="89">
        <v>6</v>
      </c>
      <c r="K11" s="89">
        <v>6</v>
      </c>
      <c r="L11" s="89">
        <v>0</v>
      </c>
      <c r="M11" s="89">
        <v>6</v>
      </c>
      <c r="N11" s="89">
        <v>6</v>
      </c>
      <c r="O11" s="89">
        <v>6</v>
      </c>
      <c r="P11" s="89">
        <v>6</v>
      </c>
      <c r="S11" s="89">
        <v>6</v>
      </c>
      <c r="T11" s="89">
        <v>6</v>
      </c>
      <c r="U11" s="89">
        <v>6</v>
      </c>
      <c r="V11" s="89">
        <v>6</v>
      </c>
      <c r="W11" s="89"/>
      <c r="Z11" s="89">
        <v>6</v>
      </c>
      <c r="AA11" s="89">
        <v>6</v>
      </c>
      <c r="AB11" s="89">
        <v>6</v>
      </c>
      <c r="AC11" s="89">
        <v>6</v>
      </c>
      <c r="AD11" s="89">
        <v>6</v>
      </c>
      <c r="AE11" s="89"/>
      <c r="AF11" s="89"/>
      <c r="AI11" s="89">
        <v>6</v>
      </c>
      <c r="AJ11" s="89">
        <v>6</v>
      </c>
      <c r="AK11" s="89">
        <v>7</v>
      </c>
      <c r="AL11" s="89">
        <v>8</v>
      </c>
      <c r="AM11" s="89">
        <v>10</v>
      </c>
      <c r="AN11" s="89">
        <v>8</v>
      </c>
      <c r="AP11" s="89">
        <v>6</v>
      </c>
      <c r="AQ11" s="89">
        <v>6</v>
      </c>
      <c r="AR11" s="89">
        <v>4</v>
      </c>
      <c r="AT11" s="89">
        <v>6</v>
      </c>
      <c r="AU11" s="89">
        <v>6</v>
      </c>
      <c r="AV11" s="89">
        <v>6</v>
      </c>
      <c r="AW11" s="89">
        <v>6</v>
      </c>
      <c r="AX11" s="89">
        <v>6</v>
      </c>
      <c r="AY11" s="89">
        <v>6</v>
      </c>
      <c r="AZ11" s="89">
        <v>6</v>
      </c>
      <c r="BA11" s="89">
        <v>6</v>
      </c>
      <c r="BB11" s="89">
        <v>6</v>
      </c>
      <c r="BC11" s="89">
        <v>6</v>
      </c>
      <c r="BD11" s="89">
        <v>6</v>
      </c>
      <c r="BE11" s="89">
        <v>6</v>
      </c>
      <c r="BF11" s="89">
        <v>0</v>
      </c>
      <c r="BG11" s="89">
        <v>0</v>
      </c>
      <c r="BI11" s="89">
        <v>6</v>
      </c>
      <c r="BJ11" s="89">
        <v>6</v>
      </c>
      <c r="BK11" s="89">
        <v>6</v>
      </c>
      <c r="BL11" s="89">
        <v>6</v>
      </c>
      <c r="BM11" s="89">
        <v>6</v>
      </c>
      <c r="BO11" s="89">
        <v>6</v>
      </c>
      <c r="BP11" s="89">
        <v>6</v>
      </c>
      <c r="BQ11" s="89">
        <v>6</v>
      </c>
      <c r="BR11" s="89">
        <v>6</v>
      </c>
      <c r="BS11" s="89">
        <v>6</v>
      </c>
      <c r="BT11" s="89">
        <v>6</v>
      </c>
      <c r="BU11" s="89">
        <v>6</v>
      </c>
      <c r="BV11" s="89">
        <v>6</v>
      </c>
      <c r="BW11" s="89">
        <v>6</v>
      </c>
      <c r="BX11" s="89">
        <v>6</v>
      </c>
      <c r="BY11" s="89">
        <v>6</v>
      </c>
      <c r="BZ11" s="89">
        <v>6</v>
      </c>
      <c r="CA11" s="89">
        <v>6</v>
      </c>
      <c r="CB11" s="89">
        <v>6</v>
      </c>
      <c r="CC11" s="89">
        <v>8</v>
      </c>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row>
    <row r="12" spans="1:108" x14ac:dyDescent="0.2">
      <c r="A12" s="1">
        <f t="shared" si="0"/>
        <v>11</v>
      </c>
      <c r="B12" t="s">
        <v>1</v>
      </c>
      <c r="C12" s="1">
        <v>0</v>
      </c>
      <c r="E12" s="89">
        <v>31</v>
      </c>
      <c r="F12" s="89">
        <v>24</v>
      </c>
      <c r="G12" s="89">
        <v>32</v>
      </c>
      <c r="H12" s="89">
        <v>21</v>
      </c>
      <c r="I12" s="89">
        <v>29</v>
      </c>
      <c r="J12" s="89">
        <v>23</v>
      </c>
      <c r="K12" s="89">
        <v>22</v>
      </c>
      <c r="L12" s="89">
        <v>24</v>
      </c>
      <c r="M12" s="89">
        <v>24</v>
      </c>
      <c r="N12" s="89">
        <v>25</v>
      </c>
      <c r="O12" s="89">
        <v>29</v>
      </c>
      <c r="P12" s="89">
        <v>27</v>
      </c>
      <c r="S12" s="89">
        <v>16</v>
      </c>
      <c r="T12" s="89">
        <v>19</v>
      </c>
      <c r="U12" s="89">
        <v>25</v>
      </c>
      <c r="V12" s="89">
        <v>22</v>
      </c>
      <c r="W12" s="89"/>
      <c r="Z12" s="89">
        <v>30</v>
      </c>
      <c r="AA12" s="89">
        <v>24</v>
      </c>
      <c r="AB12" s="89">
        <v>31</v>
      </c>
      <c r="AC12" s="89">
        <v>27</v>
      </c>
      <c r="AD12" s="89">
        <v>26</v>
      </c>
      <c r="AE12" s="89"/>
      <c r="AF12" s="89"/>
      <c r="AI12" s="89">
        <v>14</v>
      </c>
      <c r="AJ12" s="89">
        <v>15</v>
      </c>
      <c r="AK12" s="89">
        <v>16</v>
      </c>
      <c r="AL12" s="89">
        <v>20</v>
      </c>
      <c r="AM12" s="89">
        <v>19</v>
      </c>
      <c r="AN12" s="89">
        <v>34</v>
      </c>
      <c r="AP12" s="89">
        <v>9</v>
      </c>
      <c r="AQ12" s="89">
        <v>11</v>
      </c>
      <c r="AR12" s="89">
        <v>20</v>
      </c>
      <c r="AT12" s="89">
        <v>17</v>
      </c>
      <c r="AU12" s="89">
        <v>20</v>
      </c>
      <c r="AV12" s="89">
        <v>22</v>
      </c>
      <c r="AW12" s="89">
        <v>21</v>
      </c>
      <c r="AX12" s="89">
        <v>25</v>
      </c>
      <c r="AY12" s="89">
        <v>15</v>
      </c>
      <c r="AZ12" s="89">
        <v>16</v>
      </c>
      <c r="BA12" s="89">
        <v>21</v>
      </c>
      <c r="BB12" s="89">
        <v>20</v>
      </c>
      <c r="BC12" s="89">
        <v>28</v>
      </c>
      <c r="BD12" s="89">
        <v>25</v>
      </c>
      <c r="BE12" s="89">
        <v>33</v>
      </c>
      <c r="BF12" s="89">
        <v>0</v>
      </c>
      <c r="BG12" s="89">
        <v>0</v>
      </c>
      <c r="BI12" s="89">
        <v>21</v>
      </c>
      <c r="BJ12" s="89">
        <v>21</v>
      </c>
      <c r="BK12" s="89">
        <v>20</v>
      </c>
      <c r="BL12" s="89">
        <v>20</v>
      </c>
      <c r="BM12" s="89">
        <v>25</v>
      </c>
      <c r="BO12" s="89">
        <v>20</v>
      </c>
      <c r="BP12" s="89">
        <v>19</v>
      </c>
      <c r="BQ12" s="89">
        <v>19</v>
      </c>
      <c r="BR12" s="89">
        <v>22</v>
      </c>
      <c r="BS12" s="89">
        <v>11</v>
      </c>
      <c r="BT12" s="89">
        <v>16</v>
      </c>
      <c r="BU12" s="89">
        <v>17</v>
      </c>
      <c r="BV12" s="89">
        <v>21</v>
      </c>
      <c r="BW12" s="89">
        <v>23</v>
      </c>
      <c r="BX12" s="89">
        <v>19</v>
      </c>
      <c r="BY12" s="89">
        <v>26</v>
      </c>
      <c r="BZ12" s="89">
        <v>16</v>
      </c>
      <c r="CA12" s="89">
        <v>21</v>
      </c>
      <c r="CB12" s="89">
        <v>21</v>
      </c>
      <c r="CC12" s="89">
        <v>18</v>
      </c>
      <c r="CD12" s="89"/>
      <c r="CE12" s="89"/>
      <c r="CF12" s="89"/>
      <c r="CG12" s="89"/>
      <c r="CH12" s="89"/>
      <c r="CI12" s="89"/>
      <c r="CJ12" s="89"/>
      <c r="CK12" s="89"/>
      <c r="CL12" s="89"/>
      <c r="CM12" s="89"/>
      <c r="CN12" s="89"/>
      <c r="CO12" s="89"/>
      <c r="CP12" s="89"/>
      <c r="CQ12" s="89"/>
      <c r="CR12" s="89"/>
      <c r="CS12" s="89"/>
      <c r="CT12" s="89"/>
      <c r="CU12" s="89"/>
      <c r="CV12" s="89"/>
      <c r="CW12" s="89"/>
      <c r="CX12" s="89"/>
      <c r="CY12" s="89"/>
      <c r="CZ12" s="89"/>
      <c r="DA12" s="89"/>
      <c r="DB12" s="89"/>
    </row>
    <row r="13" spans="1:108" x14ac:dyDescent="0.2">
      <c r="A13" s="1">
        <f t="shared" si="0"/>
        <v>12</v>
      </c>
      <c r="B13" t="s">
        <v>15</v>
      </c>
      <c r="C13" s="1">
        <v>0</v>
      </c>
      <c r="E13" s="89">
        <v>27</v>
      </c>
      <c r="F13" s="89">
        <v>20</v>
      </c>
      <c r="G13" s="89">
        <v>28</v>
      </c>
      <c r="H13" s="89">
        <v>21</v>
      </c>
      <c r="I13" s="89">
        <v>29</v>
      </c>
      <c r="J13" s="89">
        <v>21</v>
      </c>
      <c r="K13" s="89">
        <v>21</v>
      </c>
      <c r="L13" s="89">
        <v>21</v>
      </c>
      <c r="M13" s="89">
        <v>21</v>
      </c>
      <c r="N13" s="89">
        <v>22</v>
      </c>
      <c r="O13" s="89">
        <v>26</v>
      </c>
      <c r="P13" s="89">
        <v>23</v>
      </c>
      <c r="S13" s="89">
        <v>14</v>
      </c>
      <c r="T13" s="89">
        <v>18</v>
      </c>
      <c r="U13" s="89">
        <v>24</v>
      </c>
      <c r="V13" s="89">
        <v>20</v>
      </c>
      <c r="W13" s="89"/>
      <c r="Z13" s="89">
        <v>26</v>
      </c>
      <c r="AA13" s="89">
        <v>24</v>
      </c>
      <c r="AB13" s="89">
        <v>27</v>
      </c>
      <c r="AC13" s="89">
        <v>24</v>
      </c>
      <c r="AD13" s="89">
        <v>25</v>
      </c>
      <c r="AE13" s="89"/>
      <c r="AF13" s="89"/>
      <c r="AI13" s="89">
        <v>14</v>
      </c>
      <c r="AJ13" s="89">
        <v>15</v>
      </c>
      <c r="AK13" s="89">
        <v>14</v>
      </c>
      <c r="AL13" s="89">
        <v>18</v>
      </c>
      <c r="AM13" s="89">
        <v>15</v>
      </c>
      <c r="AN13" s="89">
        <v>34</v>
      </c>
      <c r="AP13" s="89">
        <v>9</v>
      </c>
      <c r="AQ13" s="89">
        <v>11</v>
      </c>
      <c r="AR13" s="89">
        <v>18</v>
      </c>
      <c r="AT13" s="89">
        <v>16</v>
      </c>
      <c r="AU13" s="89">
        <v>18</v>
      </c>
      <c r="AV13" s="89">
        <v>20</v>
      </c>
      <c r="AW13" s="89">
        <v>19</v>
      </c>
      <c r="AX13" s="89">
        <v>22</v>
      </c>
      <c r="AY13" s="89">
        <v>14</v>
      </c>
      <c r="AZ13" s="89">
        <v>15</v>
      </c>
      <c r="BA13" s="89">
        <v>18</v>
      </c>
      <c r="BB13" s="89">
        <v>19</v>
      </c>
      <c r="BC13" s="89">
        <v>24</v>
      </c>
      <c r="BD13" s="89">
        <v>24</v>
      </c>
      <c r="BE13" s="89">
        <v>30</v>
      </c>
      <c r="BF13" s="89">
        <v>0</v>
      </c>
      <c r="BG13" s="89">
        <v>0</v>
      </c>
      <c r="BI13" s="89">
        <v>19</v>
      </c>
      <c r="BJ13" s="89">
        <v>18</v>
      </c>
      <c r="BK13" s="89">
        <v>19</v>
      </c>
      <c r="BL13" s="89">
        <v>19</v>
      </c>
      <c r="BM13" s="89">
        <v>23</v>
      </c>
      <c r="BO13" s="89">
        <v>19</v>
      </c>
      <c r="BP13" s="89">
        <v>16</v>
      </c>
      <c r="BQ13" s="89">
        <v>18</v>
      </c>
      <c r="BR13" s="89">
        <v>21</v>
      </c>
      <c r="BS13" s="89">
        <v>11</v>
      </c>
      <c r="BT13" s="89">
        <v>16</v>
      </c>
      <c r="BU13" s="89">
        <v>15</v>
      </c>
      <c r="BV13" s="89">
        <v>19</v>
      </c>
      <c r="BW13" s="89">
        <v>21</v>
      </c>
      <c r="BX13" s="89">
        <v>17</v>
      </c>
      <c r="BY13" s="89">
        <v>24</v>
      </c>
      <c r="BZ13" s="89">
        <v>13</v>
      </c>
      <c r="CA13" s="89">
        <v>20</v>
      </c>
      <c r="CB13" s="89">
        <v>20</v>
      </c>
      <c r="CC13" s="89">
        <v>16</v>
      </c>
      <c r="CD13" s="89"/>
      <c r="CE13" s="89"/>
      <c r="CF13" s="89"/>
      <c r="CG13" s="89"/>
      <c r="CH13" s="89"/>
      <c r="CI13" s="89"/>
      <c r="CJ13" s="89"/>
      <c r="CK13" s="89"/>
      <c r="CL13" s="89"/>
      <c r="CM13" s="89"/>
      <c r="CN13" s="89"/>
      <c r="CO13" s="89"/>
      <c r="CP13" s="89"/>
      <c r="CQ13" s="89"/>
      <c r="CR13" s="89"/>
      <c r="CS13" s="89"/>
      <c r="CT13" s="89"/>
      <c r="CU13" s="89"/>
      <c r="CV13" s="89"/>
      <c r="CW13" s="89"/>
      <c r="CX13" s="89"/>
      <c r="CY13" s="89"/>
      <c r="CZ13" s="89"/>
      <c r="DA13" s="89"/>
      <c r="DB13" s="89"/>
    </row>
    <row r="14" spans="1:108" x14ac:dyDescent="0.2">
      <c r="A14" s="1">
        <f t="shared" si="0"/>
        <v>13</v>
      </c>
      <c r="B14" t="s">
        <v>0</v>
      </c>
      <c r="C14" s="1">
        <v>0</v>
      </c>
      <c r="E14" s="89">
        <v>27</v>
      </c>
      <c r="F14" s="89">
        <v>19</v>
      </c>
      <c r="G14" s="89">
        <v>25</v>
      </c>
      <c r="H14" s="89">
        <v>24</v>
      </c>
      <c r="I14" s="89">
        <v>27</v>
      </c>
      <c r="J14" s="89">
        <v>22</v>
      </c>
      <c r="K14" s="89">
        <v>21</v>
      </c>
      <c r="L14" s="89">
        <v>26</v>
      </c>
      <c r="M14" s="89">
        <v>22</v>
      </c>
      <c r="N14" s="89">
        <v>23</v>
      </c>
      <c r="O14" s="89">
        <v>23</v>
      </c>
      <c r="P14" s="89">
        <v>24</v>
      </c>
      <c r="S14" s="89">
        <v>16</v>
      </c>
      <c r="T14" s="89">
        <v>19</v>
      </c>
      <c r="U14" s="89">
        <v>22</v>
      </c>
      <c r="V14" s="89">
        <v>24</v>
      </c>
      <c r="W14" s="89"/>
      <c r="Z14" s="89">
        <v>27</v>
      </c>
      <c r="AA14" s="89">
        <v>25</v>
      </c>
      <c r="AB14" s="89">
        <v>27</v>
      </c>
      <c r="AC14" s="89">
        <v>26</v>
      </c>
      <c r="AD14" s="89">
        <v>27</v>
      </c>
      <c r="AE14" s="89"/>
      <c r="AF14" s="89"/>
      <c r="AI14" s="89">
        <v>12</v>
      </c>
      <c r="AJ14" s="89">
        <v>16</v>
      </c>
      <c r="AK14" s="89">
        <v>12</v>
      </c>
      <c r="AL14" s="89">
        <v>19</v>
      </c>
      <c r="AM14" s="89">
        <v>13</v>
      </c>
      <c r="AN14" s="89">
        <v>33</v>
      </c>
      <c r="AP14" s="89">
        <v>11</v>
      </c>
      <c r="AQ14" s="89">
        <v>11</v>
      </c>
      <c r="AR14" s="89">
        <v>12</v>
      </c>
      <c r="AT14" s="89">
        <v>13</v>
      </c>
      <c r="AU14" s="89">
        <v>17</v>
      </c>
      <c r="AV14" s="89">
        <v>23</v>
      </c>
      <c r="AW14" s="89">
        <v>23</v>
      </c>
      <c r="AX14" s="89">
        <v>23</v>
      </c>
      <c r="AY14" s="89">
        <v>15</v>
      </c>
      <c r="AZ14" s="89">
        <v>20</v>
      </c>
      <c r="BA14" s="89">
        <v>18</v>
      </c>
      <c r="BB14" s="89">
        <v>20</v>
      </c>
      <c r="BC14" s="89">
        <v>21</v>
      </c>
      <c r="BD14" s="89">
        <v>25</v>
      </c>
      <c r="BE14" s="89">
        <v>31</v>
      </c>
      <c r="BF14" s="89">
        <v>0</v>
      </c>
      <c r="BG14" s="89">
        <v>0</v>
      </c>
      <c r="BI14" s="89">
        <v>15</v>
      </c>
      <c r="BJ14" s="89">
        <v>15</v>
      </c>
      <c r="BK14" s="89">
        <v>18</v>
      </c>
      <c r="BL14" s="89">
        <v>21</v>
      </c>
      <c r="BM14" s="89">
        <v>25</v>
      </c>
      <c r="BO14" s="89">
        <v>19</v>
      </c>
      <c r="BP14" s="89">
        <v>14</v>
      </c>
      <c r="BQ14" s="89">
        <v>17</v>
      </c>
      <c r="BR14" s="89">
        <v>21</v>
      </c>
      <c r="BS14" s="89">
        <v>15</v>
      </c>
      <c r="BT14" s="89">
        <v>21</v>
      </c>
      <c r="BU14" s="89">
        <v>16</v>
      </c>
      <c r="BV14" s="89">
        <v>20</v>
      </c>
      <c r="BW14" s="89">
        <v>24</v>
      </c>
      <c r="BX14" s="89">
        <v>19</v>
      </c>
      <c r="BY14" s="89">
        <v>22</v>
      </c>
      <c r="BZ14" s="89">
        <v>12</v>
      </c>
      <c r="CA14" s="89">
        <v>19</v>
      </c>
      <c r="CB14" s="89">
        <v>18</v>
      </c>
      <c r="CC14" s="89">
        <v>18</v>
      </c>
      <c r="CD14" s="89"/>
      <c r="CE14" s="89"/>
      <c r="CF14" s="89"/>
      <c r="CG14" s="89"/>
      <c r="CH14" s="89"/>
      <c r="CI14" s="89"/>
      <c r="CJ14" s="89"/>
      <c r="CK14" s="89"/>
      <c r="CL14" s="89"/>
      <c r="CM14" s="89"/>
      <c r="CN14" s="89"/>
      <c r="CO14" s="89"/>
      <c r="CP14" s="89"/>
      <c r="CQ14" s="89"/>
      <c r="CR14" s="89"/>
      <c r="CS14" s="89"/>
      <c r="CT14" s="89"/>
      <c r="CU14" s="89"/>
      <c r="CV14" s="89"/>
      <c r="CW14" s="89"/>
      <c r="CX14" s="89"/>
      <c r="CY14" s="89"/>
      <c r="CZ14" s="89"/>
      <c r="DA14" s="89"/>
      <c r="DB14" s="89"/>
    </row>
    <row r="15" spans="1:108" x14ac:dyDescent="0.2">
      <c r="A15" s="1">
        <f t="shared" si="0"/>
        <v>14</v>
      </c>
      <c r="B15" t="s">
        <v>16</v>
      </c>
      <c r="C15" s="1">
        <v>0</v>
      </c>
      <c r="E15" s="89">
        <v>22</v>
      </c>
      <c r="F15" s="89">
        <v>19</v>
      </c>
      <c r="G15" s="89">
        <v>22</v>
      </c>
      <c r="H15" s="89">
        <v>22</v>
      </c>
      <c r="I15" s="89">
        <v>26</v>
      </c>
      <c r="J15" s="89">
        <v>25</v>
      </c>
      <c r="K15" s="89">
        <v>24</v>
      </c>
      <c r="L15" s="89">
        <v>20</v>
      </c>
      <c r="M15" s="89">
        <v>24</v>
      </c>
      <c r="N15" s="89">
        <v>21</v>
      </c>
      <c r="O15" s="89">
        <v>27</v>
      </c>
      <c r="P15" s="89">
        <v>24</v>
      </c>
      <c r="S15" s="89">
        <v>14</v>
      </c>
      <c r="T15" s="89">
        <v>23</v>
      </c>
      <c r="U15" s="89">
        <v>26</v>
      </c>
      <c r="V15" s="89">
        <v>19</v>
      </c>
      <c r="W15" s="89"/>
      <c r="Z15" s="89">
        <v>25</v>
      </c>
      <c r="AA15" s="89">
        <v>24</v>
      </c>
      <c r="AB15" s="89">
        <v>27</v>
      </c>
      <c r="AC15" s="89">
        <v>25</v>
      </c>
      <c r="AD15" s="89">
        <v>27</v>
      </c>
      <c r="AE15" s="89"/>
      <c r="AF15" s="89"/>
      <c r="AI15" s="89">
        <v>10</v>
      </c>
      <c r="AJ15" s="89">
        <v>12</v>
      </c>
      <c r="AK15" s="89">
        <v>13</v>
      </c>
      <c r="AL15" s="89">
        <v>15</v>
      </c>
      <c r="AM15" s="89">
        <v>13</v>
      </c>
      <c r="AN15" s="89">
        <v>25</v>
      </c>
      <c r="AP15" s="89">
        <v>11</v>
      </c>
      <c r="AQ15" s="89">
        <v>11</v>
      </c>
      <c r="AR15" s="89">
        <v>12</v>
      </c>
      <c r="AT15" s="89">
        <v>9</v>
      </c>
      <c r="AU15" s="89">
        <v>11</v>
      </c>
      <c r="AV15" s="89">
        <v>14</v>
      </c>
      <c r="AW15" s="89">
        <v>18</v>
      </c>
      <c r="AX15" s="89">
        <v>23</v>
      </c>
      <c r="AY15" s="89">
        <v>15</v>
      </c>
      <c r="AZ15" s="89">
        <v>16</v>
      </c>
      <c r="BA15" s="89">
        <v>19</v>
      </c>
      <c r="BB15" s="89">
        <v>21</v>
      </c>
      <c r="BC15" s="89">
        <v>22</v>
      </c>
      <c r="BD15" s="89">
        <v>27</v>
      </c>
      <c r="BE15" s="89">
        <v>29</v>
      </c>
      <c r="BF15" s="89">
        <v>0</v>
      </c>
      <c r="BG15" s="89">
        <v>0</v>
      </c>
      <c r="BI15" s="89">
        <v>11</v>
      </c>
      <c r="BJ15" s="89">
        <v>11</v>
      </c>
      <c r="BK15" s="89">
        <v>12</v>
      </c>
      <c r="BL15" s="89">
        <v>17</v>
      </c>
      <c r="BM15" s="89">
        <v>22</v>
      </c>
      <c r="BO15" s="89">
        <v>11</v>
      </c>
      <c r="BP15" s="89">
        <v>12</v>
      </c>
      <c r="BQ15" s="89">
        <v>14</v>
      </c>
      <c r="BR15" s="89">
        <v>17</v>
      </c>
      <c r="BS15" s="89">
        <v>11</v>
      </c>
      <c r="BT15" s="89">
        <v>15</v>
      </c>
      <c r="BU15" s="89">
        <v>16</v>
      </c>
      <c r="BV15" s="89">
        <v>21</v>
      </c>
      <c r="BW15" s="89">
        <v>21</v>
      </c>
      <c r="BX15" s="89">
        <v>12</v>
      </c>
      <c r="BY15" s="89">
        <v>29</v>
      </c>
      <c r="BZ15" s="89">
        <v>10</v>
      </c>
      <c r="CA15" s="89">
        <v>21</v>
      </c>
      <c r="CB15" s="89">
        <v>26</v>
      </c>
      <c r="CC15" s="89">
        <v>13</v>
      </c>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row>
    <row r="16" spans="1:108" ht="51" x14ac:dyDescent="0.2">
      <c r="A16" s="1">
        <f t="shared" si="0"/>
        <v>15</v>
      </c>
      <c r="B16" t="s">
        <v>27</v>
      </c>
      <c r="C16" s="1">
        <v>0</v>
      </c>
      <c r="E16" s="89" t="s">
        <v>32</v>
      </c>
      <c r="F16" s="89" t="s">
        <v>32</v>
      </c>
      <c r="G16" s="89" t="s">
        <v>32</v>
      </c>
      <c r="H16" s="89" t="s">
        <v>37</v>
      </c>
      <c r="I16" s="89" t="s">
        <v>5254</v>
      </c>
      <c r="J16" s="89" t="s">
        <v>32</v>
      </c>
      <c r="K16" s="89" t="s">
        <v>32</v>
      </c>
      <c r="L16" s="89" t="s">
        <v>32</v>
      </c>
      <c r="M16" s="89" t="s">
        <v>32</v>
      </c>
      <c r="N16" s="89" t="s">
        <v>32</v>
      </c>
      <c r="O16" s="89" t="s">
        <v>32</v>
      </c>
      <c r="P16" s="89" t="s">
        <v>32</v>
      </c>
      <c r="S16" s="89" t="s">
        <v>32</v>
      </c>
      <c r="T16" s="89" t="s">
        <v>37</v>
      </c>
      <c r="U16" s="89" t="s">
        <v>32</v>
      </c>
      <c r="V16" s="89" t="s">
        <v>32</v>
      </c>
      <c r="W16" s="89"/>
      <c r="Z16" s="89" t="s">
        <v>32</v>
      </c>
      <c r="AA16" s="89" t="s">
        <v>32</v>
      </c>
      <c r="AB16" s="89" t="s">
        <v>5443</v>
      </c>
      <c r="AC16" s="89" t="s">
        <v>32</v>
      </c>
      <c r="AD16" s="177" t="s">
        <v>5421</v>
      </c>
      <c r="AE16" s="89"/>
      <c r="AF16" s="89"/>
      <c r="AI16" s="177" t="s">
        <v>32</v>
      </c>
      <c r="AJ16" s="177" t="s">
        <v>32</v>
      </c>
      <c r="AK16" s="177" t="s">
        <v>29</v>
      </c>
      <c r="AL16" s="177" t="s">
        <v>29</v>
      </c>
      <c r="AM16" s="177" t="s">
        <v>5258</v>
      </c>
      <c r="AN16" s="177" t="s">
        <v>5279</v>
      </c>
      <c r="AP16" s="177" t="s">
        <v>5171</v>
      </c>
      <c r="AQ16" s="177" t="s">
        <v>5171</v>
      </c>
      <c r="AR16" s="177" t="s">
        <v>5175</v>
      </c>
      <c r="AT16" s="177" t="s">
        <v>32</v>
      </c>
      <c r="AU16" s="177" t="s">
        <v>32</v>
      </c>
      <c r="AV16" s="177" t="s">
        <v>32</v>
      </c>
      <c r="AW16" s="177" t="s">
        <v>32</v>
      </c>
      <c r="AX16" s="177" t="s">
        <v>32</v>
      </c>
      <c r="AY16" s="177" t="s">
        <v>32</v>
      </c>
      <c r="AZ16" s="177" t="s">
        <v>37</v>
      </c>
      <c r="BA16" s="177" t="s">
        <v>32</v>
      </c>
      <c r="BB16" s="177" t="s">
        <v>32</v>
      </c>
      <c r="BC16" s="177" t="s">
        <v>37</v>
      </c>
      <c r="BD16" s="177" t="s">
        <v>37</v>
      </c>
      <c r="BE16" s="177" t="s">
        <v>37</v>
      </c>
      <c r="BF16" s="177" t="s">
        <v>29</v>
      </c>
      <c r="BG16" s="177" t="s">
        <v>29</v>
      </c>
      <c r="BI16" s="177" t="s">
        <v>32</v>
      </c>
      <c r="BJ16" s="177" t="s">
        <v>32</v>
      </c>
      <c r="BK16" s="177" t="s">
        <v>32</v>
      </c>
      <c r="BL16" s="177" t="s">
        <v>32</v>
      </c>
      <c r="BM16" s="177" t="s">
        <v>32</v>
      </c>
      <c r="BO16" s="89" t="s">
        <v>32</v>
      </c>
      <c r="BP16" s="89" t="s">
        <v>32</v>
      </c>
      <c r="BQ16" s="177" t="s">
        <v>29</v>
      </c>
      <c r="BR16" s="177" t="s">
        <v>29</v>
      </c>
      <c r="BS16" s="177" t="s">
        <v>32</v>
      </c>
      <c r="BT16" s="177" t="s">
        <v>32</v>
      </c>
      <c r="BU16" s="89" t="s">
        <v>32</v>
      </c>
      <c r="BV16" s="89" t="s">
        <v>32</v>
      </c>
      <c r="BW16" s="89" t="s">
        <v>32</v>
      </c>
      <c r="BX16" s="89" t="s">
        <v>32</v>
      </c>
      <c r="BY16" s="89" t="s">
        <v>32</v>
      </c>
      <c r="BZ16" s="89" t="s">
        <v>32</v>
      </c>
      <c r="CA16" s="89" t="s">
        <v>32</v>
      </c>
      <c r="CB16" s="89" t="s">
        <v>32</v>
      </c>
      <c r="CC16" s="89" t="s">
        <v>32</v>
      </c>
      <c r="CD16" s="89"/>
      <c r="CE16" s="89"/>
      <c r="CF16" s="89"/>
      <c r="CG16" s="89"/>
      <c r="CH16" s="89"/>
      <c r="CI16" s="89"/>
      <c r="CJ16" s="89"/>
      <c r="CK16" s="89"/>
      <c r="CL16" s="89"/>
      <c r="CM16" s="89"/>
      <c r="CN16" s="89"/>
      <c r="CO16" s="89"/>
      <c r="CP16" s="89"/>
      <c r="CQ16" s="89"/>
      <c r="CR16" s="89"/>
      <c r="CS16" s="89"/>
      <c r="CT16" s="89"/>
      <c r="CU16" s="89"/>
      <c r="CV16" s="89"/>
      <c r="CW16" s="89"/>
      <c r="CX16" s="89"/>
      <c r="CY16" s="89"/>
      <c r="CZ16" s="89"/>
      <c r="DA16" s="89"/>
      <c r="DB16" s="89"/>
    </row>
    <row r="17" spans="1:106" x14ac:dyDescent="0.2">
      <c r="A17" s="1">
        <f t="shared" si="0"/>
        <v>16</v>
      </c>
      <c r="B17" t="s">
        <v>4</v>
      </c>
      <c r="C17" s="1">
        <v>0</v>
      </c>
      <c r="E17" s="89">
        <v>98</v>
      </c>
      <c r="F17" s="89">
        <v>101</v>
      </c>
      <c r="G17" s="89">
        <v>122</v>
      </c>
      <c r="H17" s="89">
        <v>132</v>
      </c>
      <c r="I17" s="89">
        <v>152</v>
      </c>
      <c r="J17" s="89">
        <v>107</v>
      </c>
      <c r="K17" s="89">
        <v>100</v>
      </c>
      <c r="L17" s="89">
        <v>126</v>
      </c>
      <c r="M17" s="89">
        <v>88</v>
      </c>
      <c r="N17" s="89">
        <v>100</v>
      </c>
      <c r="O17" s="89">
        <v>130</v>
      </c>
      <c r="P17" s="89">
        <v>129</v>
      </c>
      <c r="S17" s="89">
        <v>41</v>
      </c>
      <c r="T17" s="89">
        <v>69</v>
      </c>
      <c r="U17" s="89">
        <v>76</v>
      </c>
      <c r="V17" s="89">
        <v>117</v>
      </c>
      <c r="W17" s="89"/>
      <c r="Z17" s="89">
        <v>89</v>
      </c>
      <c r="AA17" s="89">
        <v>130</v>
      </c>
      <c r="AB17" s="89">
        <v>150</v>
      </c>
      <c r="AC17" s="89">
        <v>143</v>
      </c>
      <c r="AD17" s="89">
        <v>164</v>
      </c>
      <c r="AE17" s="89"/>
      <c r="AF17" s="89"/>
      <c r="AI17" s="89">
        <v>18</v>
      </c>
      <c r="AJ17" s="89">
        <v>52</v>
      </c>
      <c r="AK17" s="89">
        <v>17</v>
      </c>
      <c r="AL17" s="89">
        <v>47</v>
      </c>
      <c r="AM17" s="89">
        <v>60</v>
      </c>
      <c r="AN17" s="89">
        <v>187</v>
      </c>
      <c r="AP17" s="89">
        <v>10</v>
      </c>
      <c r="AQ17" s="89">
        <v>10</v>
      </c>
      <c r="AR17" s="89">
        <v>30</v>
      </c>
      <c r="AT17" s="89">
        <v>25</v>
      </c>
      <c r="AU17" s="89">
        <v>45</v>
      </c>
      <c r="AV17" s="89">
        <v>81</v>
      </c>
      <c r="AW17" s="89">
        <v>91</v>
      </c>
      <c r="AX17" s="89">
        <v>85</v>
      </c>
      <c r="AY17" s="89">
        <v>45</v>
      </c>
      <c r="AZ17" s="89">
        <v>49</v>
      </c>
      <c r="BA17" s="89">
        <v>56</v>
      </c>
      <c r="BB17" s="89">
        <v>77</v>
      </c>
      <c r="BC17" s="89">
        <v>77</v>
      </c>
      <c r="BD17" s="89">
        <v>120</v>
      </c>
      <c r="BE17" s="89">
        <v>111</v>
      </c>
      <c r="BF17" s="89">
        <v>0</v>
      </c>
      <c r="BG17" s="89">
        <v>0</v>
      </c>
      <c r="BI17" s="89">
        <v>39</v>
      </c>
      <c r="BJ17" s="89">
        <v>45</v>
      </c>
      <c r="BK17" s="89">
        <v>61</v>
      </c>
      <c r="BL17" s="89">
        <v>69</v>
      </c>
      <c r="BM17" s="89">
        <v>103</v>
      </c>
      <c r="BO17" s="89">
        <v>38</v>
      </c>
      <c r="BP17" s="89">
        <v>30</v>
      </c>
      <c r="BQ17" s="89">
        <v>38</v>
      </c>
      <c r="BR17" s="89">
        <v>54</v>
      </c>
      <c r="BS17" s="89">
        <v>51</v>
      </c>
      <c r="BT17" s="89">
        <v>75</v>
      </c>
      <c r="BU17" s="89">
        <v>40</v>
      </c>
      <c r="BV17" s="89">
        <v>65</v>
      </c>
      <c r="BW17" s="89">
        <v>87</v>
      </c>
      <c r="BX17" s="89">
        <v>70</v>
      </c>
      <c r="BY17" s="89">
        <v>72</v>
      </c>
      <c r="BZ17" s="89">
        <v>81</v>
      </c>
      <c r="CA17" s="89">
        <v>54</v>
      </c>
      <c r="CB17" s="89">
        <v>48</v>
      </c>
      <c r="CC17" s="89">
        <v>81</v>
      </c>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row>
    <row r="18" spans="1:106" x14ac:dyDescent="0.2">
      <c r="A18" s="1">
        <f t="shared" si="0"/>
        <v>17</v>
      </c>
      <c r="B18" t="s">
        <v>3</v>
      </c>
      <c r="C18" s="1">
        <v>0</v>
      </c>
      <c r="E18" s="89">
        <v>27</v>
      </c>
      <c r="F18" s="89">
        <v>19</v>
      </c>
      <c r="G18" s="89">
        <v>25</v>
      </c>
      <c r="H18" s="89">
        <v>24</v>
      </c>
      <c r="I18" s="89">
        <v>27</v>
      </c>
      <c r="J18" s="89">
        <v>25</v>
      </c>
      <c r="K18" s="89">
        <v>21</v>
      </c>
      <c r="L18" s="89">
        <v>26</v>
      </c>
      <c r="M18" s="89">
        <v>22</v>
      </c>
      <c r="N18" s="89">
        <v>23</v>
      </c>
      <c r="O18" s="89">
        <v>23</v>
      </c>
      <c r="P18" s="89">
        <v>24</v>
      </c>
      <c r="S18" s="89">
        <v>16</v>
      </c>
      <c r="T18" s="89">
        <v>19</v>
      </c>
      <c r="U18" s="89">
        <v>22</v>
      </c>
      <c r="V18" s="89">
        <v>29</v>
      </c>
      <c r="W18" s="89"/>
      <c r="Z18" s="89">
        <v>27</v>
      </c>
      <c r="AA18" s="89">
        <v>24</v>
      </c>
      <c r="AB18" s="89">
        <v>27</v>
      </c>
      <c r="AC18" s="89">
        <v>26</v>
      </c>
      <c r="AD18" s="89">
        <v>32</v>
      </c>
      <c r="AE18" s="89"/>
      <c r="AF18" s="89"/>
      <c r="AI18" s="89">
        <v>12</v>
      </c>
      <c r="AJ18" s="89">
        <v>21</v>
      </c>
      <c r="AK18" s="89">
        <v>12</v>
      </c>
      <c r="AL18" s="89">
        <v>24</v>
      </c>
      <c r="AM18" s="89">
        <v>13</v>
      </c>
      <c r="AN18" s="89">
        <v>43</v>
      </c>
      <c r="AP18" s="89">
        <v>11</v>
      </c>
      <c r="AQ18" s="89">
        <v>11</v>
      </c>
      <c r="AR18" s="89">
        <v>12</v>
      </c>
      <c r="AT18" s="89">
        <v>13</v>
      </c>
      <c r="AU18" s="89">
        <v>17</v>
      </c>
      <c r="AV18" s="89">
        <v>23</v>
      </c>
      <c r="AW18" s="89">
        <v>28</v>
      </c>
      <c r="AX18" s="89">
        <v>23</v>
      </c>
      <c r="AY18" s="89">
        <v>15</v>
      </c>
      <c r="AZ18" s="89">
        <v>20</v>
      </c>
      <c r="BA18" s="89">
        <v>18</v>
      </c>
      <c r="BB18" s="89">
        <v>20</v>
      </c>
      <c r="BC18" s="89">
        <v>21</v>
      </c>
      <c r="BD18" s="89">
        <v>30</v>
      </c>
      <c r="BE18" s="89">
        <v>31</v>
      </c>
      <c r="BF18" s="89">
        <v>0</v>
      </c>
      <c r="BG18" s="89">
        <v>0</v>
      </c>
      <c r="BI18" s="89">
        <v>15</v>
      </c>
      <c r="BJ18" s="89">
        <v>15</v>
      </c>
      <c r="BK18" s="89">
        <v>18</v>
      </c>
      <c r="BL18" s="89">
        <v>21</v>
      </c>
      <c r="BM18" s="89">
        <v>25</v>
      </c>
      <c r="BO18" s="89">
        <v>19</v>
      </c>
      <c r="BP18" s="89">
        <v>14</v>
      </c>
      <c r="BQ18" s="89">
        <v>17</v>
      </c>
      <c r="BR18" s="89">
        <v>26</v>
      </c>
      <c r="BS18" s="89">
        <v>20</v>
      </c>
      <c r="BT18" s="89">
        <v>26</v>
      </c>
      <c r="BU18" s="89">
        <v>16</v>
      </c>
      <c r="BV18" s="89">
        <v>20</v>
      </c>
      <c r="BW18" s="89">
        <v>29</v>
      </c>
      <c r="BX18" s="89">
        <v>24</v>
      </c>
      <c r="BY18" s="89">
        <v>29</v>
      </c>
      <c r="BZ18" s="89">
        <v>12</v>
      </c>
      <c r="CA18" s="89">
        <v>19</v>
      </c>
      <c r="CB18" s="89">
        <v>18</v>
      </c>
      <c r="CC18" s="89">
        <v>18</v>
      </c>
      <c r="CD18" s="89"/>
      <c r="CE18" s="89"/>
      <c r="CF18" s="89"/>
      <c r="CG18" s="89"/>
      <c r="CH18" s="89"/>
      <c r="CI18" s="89"/>
      <c r="CJ18" s="89"/>
      <c r="CK18" s="89"/>
      <c r="CL18" s="89"/>
      <c r="CM18" s="89"/>
      <c r="CN18" s="89"/>
      <c r="CO18" s="89"/>
      <c r="CP18" s="89"/>
      <c r="CQ18" s="89"/>
      <c r="CR18" s="89"/>
      <c r="CS18" s="89"/>
      <c r="CT18" s="89"/>
      <c r="CU18" s="89"/>
      <c r="CV18" s="89"/>
      <c r="CW18" s="89"/>
      <c r="CX18" s="89"/>
      <c r="CY18" s="89"/>
      <c r="CZ18" s="89"/>
      <c r="DA18" s="89"/>
      <c r="DB18" s="89"/>
    </row>
    <row r="19" spans="1:106" ht="38.25" x14ac:dyDescent="0.2">
      <c r="A19" s="1">
        <f t="shared" si="0"/>
        <v>18</v>
      </c>
      <c r="B19" t="s">
        <v>4704</v>
      </c>
      <c r="C19" s="1">
        <v>0</v>
      </c>
      <c r="E19" s="90" t="s">
        <v>4691</v>
      </c>
      <c r="F19" s="90" t="s">
        <v>4866</v>
      </c>
      <c r="G19" s="90" t="s">
        <v>4899</v>
      </c>
      <c r="H19" s="90" t="s">
        <v>4923</v>
      </c>
      <c r="I19" s="90" t="s">
        <v>5012</v>
      </c>
      <c r="J19" s="90" t="s">
        <v>5023</v>
      </c>
      <c r="K19" s="90" t="s">
        <v>67</v>
      </c>
      <c r="L19" s="90" t="s">
        <v>5039</v>
      </c>
      <c r="M19" s="90" t="s">
        <v>5055</v>
      </c>
      <c r="N19" s="90" t="s">
        <v>5065</v>
      </c>
      <c r="O19" s="90" t="s">
        <v>5045</v>
      </c>
      <c r="P19" s="90" t="s">
        <v>67</v>
      </c>
      <c r="S19" s="124" t="s">
        <v>5145</v>
      </c>
      <c r="T19" s="124" t="s">
        <v>4866</v>
      </c>
      <c r="U19" s="124" t="s">
        <v>5367</v>
      </c>
      <c r="V19" s="124" t="s">
        <v>5487</v>
      </c>
      <c r="W19" s="124"/>
      <c r="Z19" s="90" t="s">
        <v>5125</v>
      </c>
      <c r="AA19" s="90" t="s">
        <v>5045</v>
      </c>
      <c r="AB19" s="90" t="s">
        <v>5444</v>
      </c>
      <c r="AC19" s="90" t="s">
        <v>5377</v>
      </c>
      <c r="AD19" s="90" t="s">
        <v>5410</v>
      </c>
      <c r="AE19" s="90"/>
      <c r="AF19" s="90"/>
      <c r="AI19" s="124" t="s">
        <v>5156</v>
      </c>
      <c r="AJ19" s="124" t="s">
        <v>5156</v>
      </c>
      <c r="AK19" s="124" t="s">
        <v>5156</v>
      </c>
      <c r="AL19" s="124" t="s">
        <v>5161</v>
      </c>
      <c r="AM19" s="124" t="s">
        <v>5259</v>
      </c>
      <c r="AN19" s="124" t="s">
        <v>5270</v>
      </c>
      <c r="AP19" s="124" t="s">
        <v>5176</v>
      </c>
      <c r="AQ19" s="90"/>
      <c r="AR19" s="124" t="s">
        <v>5191</v>
      </c>
      <c r="AT19" s="124" t="s">
        <v>5310</v>
      </c>
      <c r="AU19" s="124" t="s">
        <v>5322</v>
      </c>
      <c r="AV19" s="124" t="s">
        <v>5322</v>
      </c>
      <c r="AW19" s="124" t="s">
        <v>67</v>
      </c>
      <c r="AX19" s="124" t="s">
        <v>5331</v>
      </c>
      <c r="AY19" s="90"/>
      <c r="AZ19" s="90"/>
      <c r="BA19" s="90"/>
      <c r="BB19" s="124" t="s">
        <v>5367</v>
      </c>
      <c r="BC19" s="90"/>
      <c r="BD19" s="90"/>
      <c r="BE19" s="90"/>
      <c r="BF19" s="90"/>
      <c r="BG19" s="90"/>
      <c r="BI19" s="90"/>
      <c r="BJ19" s="90"/>
      <c r="BK19" s="90"/>
      <c r="BL19" s="90"/>
      <c r="BM19" s="90"/>
      <c r="BO19" s="90" t="s">
        <v>5097</v>
      </c>
      <c r="BP19" s="90" t="s">
        <v>5105</v>
      </c>
      <c r="BQ19" s="90"/>
      <c r="BR19" s="90"/>
      <c r="BS19" s="90"/>
      <c r="BT19" s="90"/>
      <c r="BU19" s="90" t="s">
        <v>67</v>
      </c>
      <c r="BV19" s="90" t="s">
        <v>67</v>
      </c>
      <c r="BW19" s="90" t="s">
        <v>5410</v>
      </c>
      <c r="BX19" s="90" t="s">
        <v>5465</v>
      </c>
      <c r="BY19" s="90" t="s">
        <v>5125</v>
      </c>
      <c r="BZ19" s="90" t="s">
        <v>5045</v>
      </c>
      <c r="CA19" s="90" t="s">
        <v>5125</v>
      </c>
      <c r="CB19" s="90" t="s">
        <v>5125</v>
      </c>
      <c r="CC19" s="90" t="s">
        <v>5287</v>
      </c>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row>
    <row r="20" spans="1:106" x14ac:dyDescent="0.2">
      <c r="A20" s="1">
        <f t="shared" si="0"/>
        <v>19</v>
      </c>
      <c r="B20" t="s">
        <v>4705</v>
      </c>
      <c r="C20" s="1">
        <v>0</v>
      </c>
      <c r="E20" s="90" t="s">
        <v>6</v>
      </c>
      <c r="F20" s="90" t="s">
        <v>5</v>
      </c>
      <c r="G20" s="90" t="s">
        <v>6</v>
      </c>
      <c r="H20" s="90" t="s">
        <v>5</v>
      </c>
      <c r="I20" s="90" t="s">
        <v>5</v>
      </c>
      <c r="J20" s="90" t="s">
        <v>5</v>
      </c>
      <c r="K20" s="90" t="s">
        <v>5</v>
      </c>
      <c r="L20" s="90" t="s">
        <v>6</v>
      </c>
      <c r="M20" s="90" t="s">
        <v>5</v>
      </c>
      <c r="N20" s="90" t="s">
        <v>6</v>
      </c>
      <c r="O20" s="90" t="s">
        <v>5</v>
      </c>
      <c r="P20" s="90" t="s">
        <v>5</v>
      </c>
      <c r="S20" s="90"/>
      <c r="T20" s="90"/>
      <c r="U20" s="90" t="s">
        <v>5</v>
      </c>
      <c r="V20" s="90" t="s">
        <v>5</v>
      </c>
      <c r="W20" s="90"/>
      <c r="Z20" s="90" t="s">
        <v>6</v>
      </c>
      <c r="AA20" s="90" t="s">
        <v>5</v>
      </c>
      <c r="AB20" s="90" t="s">
        <v>5</v>
      </c>
      <c r="AC20" s="90" t="s">
        <v>5</v>
      </c>
      <c r="AD20" s="90" t="s">
        <v>5</v>
      </c>
      <c r="AE20" s="90"/>
      <c r="AF20" s="90"/>
      <c r="AI20" s="124" t="s">
        <v>5150</v>
      </c>
      <c r="AJ20" s="124" t="s">
        <v>5150</v>
      </c>
      <c r="AK20" s="124" t="s">
        <v>5150</v>
      </c>
      <c r="AL20" s="124" t="s">
        <v>5150</v>
      </c>
      <c r="AM20" s="124" t="s">
        <v>5150</v>
      </c>
      <c r="AN20" s="124" t="s">
        <v>5150</v>
      </c>
      <c r="AP20" s="124" t="s">
        <v>5150</v>
      </c>
      <c r="AQ20" s="90"/>
      <c r="AR20" s="124" t="s">
        <v>5179</v>
      </c>
      <c r="AT20" s="124" t="s">
        <v>5179</v>
      </c>
      <c r="AU20" s="124" t="s">
        <v>5179</v>
      </c>
      <c r="AV20" s="124" t="s">
        <v>5179</v>
      </c>
      <c r="AW20" s="124" t="s">
        <v>5</v>
      </c>
      <c r="AX20" s="124" t="s">
        <v>5179</v>
      </c>
      <c r="AY20" s="90"/>
      <c r="AZ20" s="90"/>
      <c r="BA20" s="90"/>
      <c r="BB20" s="124" t="s">
        <v>5150</v>
      </c>
      <c r="BC20" s="90"/>
      <c r="BD20" s="90"/>
      <c r="BE20" s="90"/>
      <c r="BF20" s="90"/>
      <c r="BG20" s="90"/>
      <c r="BI20" s="90"/>
      <c r="BJ20" s="90"/>
      <c r="BK20" s="90"/>
      <c r="BL20" s="90"/>
      <c r="BM20" s="90"/>
      <c r="BO20" s="90" t="s">
        <v>5</v>
      </c>
      <c r="BP20" s="90" t="s">
        <v>6</v>
      </c>
      <c r="BQ20" s="90"/>
      <c r="BR20" s="90"/>
      <c r="BS20" s="90"/>
      <c r="BT20" s="90"/>
      <c r="BU20" s="90" t="s">
        <v>5</v>
      </c>
      <c r="BV20" s="90" t="s">
        <v>5</v>
      </c>
      <c r="BW20" s="90" t="s">
        <v>5</v>
      </c>
      <c r="BX20" s="90" t="s">
        <v>5</v>
      </c>
      <c r="BY20" s="90" t="s">
        <v>6</v>
      </c>
      <c r="BZ20" s="90" t="s">
        <v>5</v>
      </c>
      <c r="CA20" s="90" t="s">
        <v>6</v>
      </c>
      <c r="CB20" s="90" t="s">
        <v>6</v>
      </c>
      <c r="CC20" s="90" t="s">
        <v>5</v>
      </c>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row>
    <row r="21" spans="1:106" x14ac:dyDescent="0.2">
      <c r="A21" s="1">
        <f t="shared" si="0"/>
        <v>20</v>
      </c>
      <c r="B21" t="s">
        <v>4706</v>
      </c>
      <c r="C21" s="1">
        <v>0</v>
      </c>
      <c r="E21" s="90">
        <v>50</v>
      </c>
      <c r="F21" s="90">
        <v>0</v>
      </c>
      <c r="G21" s="90">
        <v>20</v>
      </c>
      <c r="H21" s="90">
        <v>0</v>
      </c>
      <c r="I21" s="90">
        <v>0</v>
      </c>
      <c r="J21" s="90">
        <v>0</v>
      </c>
      <c r="K21" s="90">
        <v>0</v>
      </c>
      <c r="L21" s="90">
        <v>40</v>
      </c>
      <c r="M21" s="90">
        <v>0</v>
      </c>
      <c r="N21" s="90">
        <v>10</v>
      </c>
      <c r="O21" s="90">
        <v>0</v>
      </c>
      <c r="P21" s="90">
        <v>0</v>
      </c>
      <c r="S21" s="90"/>
      <c r="T21" s="90"/>
      <c r="U21" s="90">
        <v>0</v>
      </c>
      <c r="V21" s="90">
        <v>0</v>
      </c>
      <c r="W21" s="90"/>
      <c r="Z21" s="90">
        <v>6</v>
      </c>
      <c r="AA21" s="90">
        <v>0</v>
      </c>
      <c r="AB21" s="90">
        <v>0</v>
      </c>
      <c r="AC21" s="90">
        <v>0</v>
      </c>
      <c r="AD21" s="90">
        <v>0</v>
      </c>
      <c r="AE21" s="90"/>
      <c r="AF21" s="90"/>
      <c r="AI21" s="90"/>
      <c r="AJ21" s="90"/>
      <c r="AK21" s="90"/>
      <c r="AL21" s="90"/>
      <c r="AM21" s="90">
        <v>0</v>
      </c>
      <c r="AN21" s="90">
        <v>0</v>
      </c>
      <c r="AP21" s="90"/>
      <c r="AQ21" s="90"/>
      <c r="AR21" s="90">
        <v>50</v>
      </c>
      <c r="AT21" s="90">
        <v>50</v>
      </c>
      <c r="AU21" s="90">
        <v>50</v>
      </c>
      <c r="AV21" s="90">
        <v>50</v>
      </c>
      <c r="AW21" s="90">
        <v>0</v>
      </c>
      <c r="AX21" s="90">
        <v>20</v>
      </c>
      <c r="AY21" s="90"/>
      <c r="AZ21" s="90"/>
      <c r="BA21" s="90"/>
      <c r="BB21" s="90">
        <v>0</v>
      </c>
      <c r="BC21" s="90"/>
      <c r="BD21" s="90"/>
      <c r="BE21" s="90"/>
      <c r="BF21" s="90"/>
      <c r="BG21" s="90"/>
      <c r="BI21" s="90"/>
      <c r="BJ21" s="90"/>
      <c r="BK21" s="90"/>
      <c r="BL21" s="90"/>
      <c r="BM21" s="90"/>
      <c r="BO21" s="90">
        <v>0</v>
      </c>
      <c r="BP21" s="90">
        <v>100</v>
      </c>
      <c r="BQ21" s="90"/>
      <c r="BR21" s="90"/>
      <c r="BS21" s="90"/>
      <c r="BT21" s="90"/>
      <c r="BU21" s="90">
        <v>0</v>
      </c>
      <c r="BV21" s="90">
        <v>0</v>
      </c>
      <c r="BW21" s="90">
        <v>0</v>
      </c>
      <c r="BX21" s="90">
        <v>0</v>
      </c>
      <c r="BY21" s="90">
        <v>6</v>
      </c>
      <c r="BZ21" s="90">
        <v>0</v>
      </c>
      <c r="CA21" s="90">
        <v>6</v>
      </c>
      <c r="CB21" s="90">
        <v>6</v>
      </c>
      <c r="CC21" s="90">
        <v>0</v>
      </c>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row>
    <row r="22" spans="1:106" x14ac:dyDescent="0.2">
      <c r="A22" s="1">
        <f t="shared" si="0"/>
        <v>21</v>
      </c>
      <c r="B22" t="s">
        <v>4707</v>
      </c>
      <c r="C22" s="1">
        <v>0</v>
      </c>
      <c r="E22" s="90">
        <v>14</v>
      </c>
      <c r="F22" s="90">
        <v>13</v>
      </c>
      <c r="G22" s="90">
        <v>14</v>
      </c>
      <c r="H22" s="90">
        <v>16</v>
      </c>
      <c r="I22" s="90">
        <v>17</v>
      </c>
      <c r="J22" s="90">
        <v>7</v>
      </c>
      <c r="K22" s="90">
        <v>10</v>
      </c>
      <c r="L22" s="90">
        <v>16</v>
      </c>
      <c r="M22" s="90">
        <v>6</v>
      </c>
      <c r="N22" s="90">
        <v>11</v>
      </c>
      <c r="O22" s="90">
        <v>14</v>
      </c>
      <c r="P22" s="90">
        <v>17</v>
      </c>
      <c r="S22" s="90"/>
      <c r="T22" s="90"/>
      <c r="U22" s="90">
        <v>9</v>
      </c>
      <c r="V22" s="90">
        <v>12</v>
      </c>
      <c r="W22" s="90"/>
      <c r="Z22" s="90">
        <v>15</v>
      </c>
      <c r="AA22" s="90">
        <v>12</v>
      </c>
      <c r="AB22" s="90">
        <v>19</v>
      </c>
      <c r="AC22" s="90">
        <v>18</v>
      </c>
      <c r="AD22" s="90">
        <v>18</v>
      </c>
      <c r="AE22" s="90"/>
      <c r="AF22" s="90"/>
      <c r="AI22" s="90"/>
      <c r="AJ22" s="90"/>
      <c r="AK22" s="90">
        <v>5</v>
      </c>
      <c r="AL22" s="90">
        <v>9</v>
      </c>
      <c r="AM22" s="90">
        <v>11</v>
      </c>
      <c r="AN22" s="90">
        <v>20</v>
      </c>
      <c r="AP22" s="90">
        <v>3</v>
      </c>
      <c r="AQ22" s="90"/>
      <c r="AR22" s="90">
        <v>12</v>
      </c>
      <c r="AT22" s="90">
        <v>5</v>
      </c>
      <c r="AU22" s="90">
        <v>0</v>
      </c>
      <c r="AV22" s="90">
        <v>0</v>
      </c>
      <c r="AW22" s="90">
        <v>11</v>
      </c>
      <c r="AX22" s="90">
        <v>14</v>
      </c>
      <c r="AY22" s="90"/>
      <c r="AZ22" s="90"/>
      <c r="BA22" s="90"/>
      <c r="BB22" s="90">
        <v>10</v>
      </c>
      <c r="BC22" s="90"/>
      <c r="BD22" s="90"/>
      <c r="BE22" s="90"/>
      <c r="BF22" s="90"/>
      <c r="BG22" s="90"/>
      <c r="BI22" s="90"/>
      <c r="BJ22" s="90"/>
      <c r="BK22" s="90"/>
      <c r="BL22" s="90"/>
      <c r="BM22" s="90"/>
      <c r="BO22" s="90">
        <v>8</v>
      </c>
      <c r="BP22" s="90">
        <v>7</v>
      </c>
      <c r="BQ22" s="90"/>
      <c r="BR22" s="90"/>
      <c r="BS22" s="90"/>
      <c r="BT22" s="90"/>
      <c r="BU22" s="90">
        <v>6</v>
      </c>
      <c r="BV22" s="90">
        <v>10</v>
      </c>
      <c r="BW22" s="90">
        <v>15</v>
      </c>
      <c r="BX22" s="90">
        <v>8</v>
      </c>
      <c r="BY22" s="90">
        <v>11</v>
      </c>
      <c r="BZ22" s="90">
        <v>12</v>
      </c>
      <c r="CA22" s="90">
        <v>9</v>
      </c>
      <c r="CB22" s="90">
        <v>7</v>
      </c>
      <c r="CC22" s="90">
        <v>12</v>
      </c>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row>
    <row r="23" spans="1:106" x14ac:dyDescent="0.2">
      <c r="A23" s="1">
        <f t="shared" si="0"/>
        <v>22</v>
      </c>
      <c r="B23" t="s">
        <v>4708</v>
      </c>
      <c r="C23" s="1">
        <v>0</v>
      </c>
      <c r="E23" s="90">
        <v>0</v>
      </c>
      <c r="F23" s="90">
        <v>0</v>
      </c>
      <c r="G23" s="90">
        <v>0</v>
      </c>
      <c r="H23" s="90">
        <v>11</v>
      </c>
      <c r="I23" s="90">
        <v>0</v>
      </c>
      <c r="J23" s="90">
        <v>0</v>
      </c>
      <c r="K23" s="90">
        <v>0</v>
      </c>
      <c r="L23" s="90">
        <v>0</v>
      </c>
      <c r="M23" s="90">
        <v>0</v>
      </c>
      <c r="N23" s="90">
        <v>0</v>
      </c>
      <c r="O23" s="90">
        <v>0</v>
      </c>
      <c r="P23" s="90">
        <v>0</v>
      </c>
      <c r="S23" s="90"/>
      <c r="T23" s="90"/>
      <c r="U23" s="90">
        <v>0</v>
      </c>
      <c r="V23" s="90">
        <v>0</v>
      </c>
      <c r="W23" s="90"/>
      <c r="Z23" s="90">
        <v>0</v>
      </c>
      <c r="AA23" s="90">
        <v>0</v>
      </c>
      <c r="AB23" s="90">
        <v>0</v>
      </c>
      <c r="AC23" s="90">
        <v>0</v>
      </c>
      <c r="AD23" s="90">
        <v>17</v>
      </c>
      <c r="AE23" s="90"/>
      <c r="AF23" s="90"/>
      <c r="AI23" s="90"/>
      <c r="AJ23" s="90"/>
      <c r="AK23" s="90">
        <v>0</v>
      </c>
      <c r="AL23" s="90">
        <v>0</v>
      </c>
      <c r="AM23" s="90">
        <v>0</v>
      </c>
      <c r="AN23" s="90">
        <v>0</v>
      </c>
      <c r="AP23" s="90"/>
      <c r="AQ23" s="90"/>
      <c r="AR23" s="90">
        <v>0</v>
      </c>
      <c r="AT23" s="90">
        <v>0</v>
      </c>
      <c r="AU23" s="90">
        <v>0</v>
      </c>
      <c r="AV23" s="90">
        <v>0</v>
      </c>
      <c r="AW23" s="90">
        <v>0</v>
      </c>
      <c r="AX23" s="90">
        <v>0</v>
      </c>
      <c r="AY23" s="90"/>
      <c r="AZ23" s="90"/>
      <c r="BA23" s="90"/>
      <c r="BB23" s="90">
        <v>0</v>
      </c>
      <c r="BC23" s="90"/>
      <c r="BD23" s="90"/>
      <c r="BE23" s="90"/>
      <c r="BF23" s="90"/>
      <c r="BG23" s="90"/>
      <c r="BI23" s="90"/>
      <c r="BJ23" s="90"/>
      <c r="BK23" s="90"/>
      <c r="BL23" s="90"/>
      <c r="BM23" s="90"/>
      <c r="BO23" s="90">
        <v>0</v>
      </c>
      <c r="BP23" s="90">
        <v>0</v>
      </c>
      <c r="BQ23" s="90"/>
      <c r="BR23" s="90"/>
      <c r="BS23" s="90"/>
      <c r="BT23" s="90"/>
      <c r="BU23" s="90">
        <v>0</v>
      </c>
      <c r="BV23" s="90">
        <v>0</v>
      </c>
      <c r="BW23" s="90">
        <v>0</v>
      </c>
      <c r="BX23" s="90">
        <v>0</v>
      </c>
      <c r="BY23" s="90">
        <v>0</v>
      </c>
      <c r="BZ23" s="90">
        <v>0</v>
      </c>
      <c r="CA23" s="90">
        <v>0</v>
      </c>
      <c r="CB23" s="90">
        <v>0</v>
      </c>
      <c r="CC23" s="90">
        <v>0</v>
      </c>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row>
    <row r="24" spans="1:106" x14ac:dyDescent="0.2">
      <c r="A24" s="1">
        <f t="shared" si="0"/>
        <v>23</v>
      </c>
      <c r="B24" t="s">
        <v>4709</v>
      </c>
      <c r="C24" s="1">
        <v>0</v>
      </c>
      <c r="E24" s="90">
        <v>0</v>
      </c>
      <c r="F24" s="90">
        <v>0</v>
      </c>
      <c r="G24" s="90">
        <v>0</v>
      </c>
      <c r="H24" s="90">
        <v>0</v>
      </c>
      <c r="I24" s="90">
        <v>0</v>
      </c>
      <c r="J24" s="90">
        <v>0</v>
      </c>
      <c r="K24" s="90">
        <v>0</v>
      </c>
      <c r="L24" s="90">
        <v>0</v>
      </c>
      <c r="M24" s="90">
        <v>0</v>
      </c>
      <c r="N24" s="90">
        <v>0</v>
      </c>
      <c r="O24" s="90">
        <v>0</v>
      </c>
      <c r="P24" s="90">
        <v>0</v>
      </c>
      <c r="S24" s="90"/>
      <c r="T24" s="90"/>
      <c r="U24" s="90">
        <v>0</v>
      </c>
      <c r="V24" s="90">
        <v>0</v>
      </c>
      <c r="W24" s="90"/>
      <c r="Z24" s="90">
        <v>0</v>
      </c>
      <c r="AA24" s="90">
        <v>0</v>
      </c>
      <c r="AB24" s="90">
        <v>0</v>
      </c>
      <c r="AC24" s="90">
        <v>0</v>
      </c>
      <c r="AD24" s="90">
        <v>0</v>
      </c>
      <c r="AE24" s="90"/>
      <c r="AF24" s="90"/>
      <c r="AI24" s="90"/>
      <c r="AJ24" s="90"/>
      <c r="AK24" s="90">
        <v>0</v>
      </c>
      <c r="AL24" s="90">
        <v>0</v>
      </c>
      <c r="AM24" s="90">
        <v>0</v>
      </c>
      <c r="AN24" s="90">
        <v>0</v>
      </c>
      <c r="AP24" s="90"/>
      <c r="AQ24" s="90"/>
      <c r="AR24" s="90">
        <v>0</v>
      </c>
      <c r="AT24" s="90">
        <v>0</v>
      </c>
      <c r="AU24" s="90">
        <v>0</v>
      </c>
      <c r="AV24" s="90">
        <v>0</v>
      </c>
      <c r="AW24" s="90">
        <v>0</v>
      </c>
      <c r="AX24" s="90">
        <v>0</v>
      </c>
      <c r="AY24" s="90"/>
      <c r="AZ24" s="90"/>
      <c r="BA24" s="90"/>
      <c r="BB24" s="90">
        <v>0</v>
      </c>
      <c r="BC24" s="90"/>
      <c r="BD24" s="90"/>
      <c r="BE24" s="90"/>
      <c r="BF24" s="90"/>
      <c r="BG24" s="90"/>
      <c r="BI24" s="90"/>
      <c r="BJ24" s="90"/>
      <c r="BK24" s="90"/>
      <c r="BL24" s="90"/>
      <c r="BM24" s="90"/>
      <c r="BO24" s="90">
        <v>0</v>
      </c>
      <c r="BP24" s="90">
        <v>0</v>
      </c>
      <c r="BQ24" s="90"/>
      <c r="BR24" s="90"/>
      <c r="BS24" s="90"/>
      <c r="BT24" s="90"/>
      <c r="BU24" s="90">
        <v>0</v>
      </c>
      <c r="BV24" s="90">
        <v>0</v>
      </c>
      <c r="BW24" s="90">
        <v>0</v>
      </c>
      <c r="BX24" s="90">
        <v>0</v>
      </c>
      <c r="BY24" s="90">
        <v>0</v>
      </c>
      <c r="BZ24" s="90">
        <v>0</v>
      </c>
      <c r="CA24" s="90">
        <v>0</v>
      </c>
      <c r="CB24" s="90">
        <v>0</v>
      </c>
      <c r="CC24" s="90">
        <v>0</v>
      </c>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row>
    <row r="25" spans="1:106" x14ac:dyDescent="0.2">
      <c r="A25" s="1">
        <f t="shared" si="0"/>
        <v>24</v>
      </c>
      <c r="B25" t="s">
        <v>4710</v>
      </c>
      <c r="C25" s="1">
        <v>0</v>
      </c>
      <c r="E25" s="90" t="s">
        <v>4692</v>
      </c>
      <c r="F25" s="90" t="s">
        <v>4867</v>
      </c>
      <c r="G25" s="90" t="s">
        <v>4900</v>
      </c>
      <c r="H25" s="90" t="s">
        <v>4867</v>
      </c>
      <c r="I25" s="90" t="s">
        <v>4867</v>
      </c>
      <c r="J25" s="90" t="s">
        <v>4867</v>
      </c>
      <c r="K25" s="90" t="s">
        <v>4867</v>
      </c>
      <c r="L25" s="90" t="s">
        <v>4692</v>
      </c>
      <c r="M25" s="90" t="s">
        <v>5056</v>
      </c>
      <c r="N25" s="90" t="s">
        <v>4900</v>
      </c>
      <c r="O25" s="90" t="s">
        <v>5014</v>
      </c>
      <c r="P25" s="90" t="s">
        <v>4867</v>
      </c>
      <c r="S25" s="90"/>
      <c r="T25" s="90"/>
      <c r="U25" s="90" t="s">
        <v>4867</v>
      </c>
      <c r="V25" s="90" t="s">
        <v>5264</v>
      </c>
      <c r="W25" s="90"/>
      <c r="Z25" s="90" t="s">
        <v>4695</v>
      </c>
      <c r="AA25" s="90" t="s">
        <v>5113</v>
      </c>
      <c r="AB25" s="90" t="s">
        <v>4867</v>
      </c>
      <c r="AC25" s="90" t="s">
        <v>4867</v>
      </c>
      <c r="AD25" s="90" t="s">
        <v>4867</v>
      </c>
      <c r="AE25" s="90"/>
      <c r="AF25" s="90"/>
      <c r="AI25" s="90"/>
      <c r="AJ25" s="90"/>
      <c r="AK25" s="124" t="s">
        <v>5056</v>
      </c>
      <c r="AL25" s="124" t="s">
        <v>5113</v>
      </c>
      <c r="AM25" s="124" t="s">
        <v>5014</v>
      </c>
      <c r="AN25" s="124" t="s">
        <v>5113</v>
      </c>
      <c r="AP25" s="124" t="s">
        <v>5177</v>
      </c>
      <c r="AQ25" s="90"/>
      <c r="AR25" s="124" t="s">
        <v>4692</v>
      </c>
      <c r="AT25" s="124" t="s">
        <v>4692</v>
      </c>
      <c r="AU25" s="124">
        <v>0</v>
      </c>
      <c r="AV25" s="124">
        <v>0</v>
      </c>
      <c r="AW25" s="124" t="s">
        <v>4867</v>
      </c>
      <c r="AX25" s="124" t="s">
        <v>4911</v>
      </c>
      <c r="AY25" s="90"/>
      <c r="AZ25" s="90"/>
      <c r="BA25" s="90"/>
      <c r="BB25" s="124" t="s">
        <v>4867</v>
      </c>
      <c r="BC25" s="90"/>
      <c r="BD25" s="90"/>
      <c r="BE25" s="90"/>
      <c r="BF25" s="90"/>
      <c r="BG25" s="90"/>
      <c r="BI25" s="90"/>
      <c r="BJ25" s="90"/>
      <c r="BK25" s="90"/>
      <c r="BL25" s="90"/>
      <c r="BM25" s="90"/>
      <c r="BO25" s="90" t="s">
        <v>4867</v>
      </c>
      <c r="BP25" s="90" t="s">
        <v>4911</v>
      </c>
      <c r="BQ25" s="90"/>
      <c r="BR25" s="90"/>
      <c r="BS25" s="90"/>
      <c r="BT25" s="90"/>
      <c r="BU25" s="90" t="s">
        <v>4867</v>
      </c>
      <c r="BV25" s="90" t="s">
        <v>4867</v>
      </c>
      <c r="BW25" s="90" t="s">
        <v>4867</v>
      </c>
      <c r="BX25" s="90" t="s">
        <v>5113</v>
      </c>
      <c r="BY25" s="90" t="s">
        <v>4695</v>
      </c>
      <c r="BZ25" s="90" t="s">
        <v>5014</v>
      </c>
      <c r="CA25" s="90" t="s">
        <v>4695</v>
      </c>
      <c r="CB25" s="90" t="s">
        <v>4695</v>
      </c>
      <c r="CC25" s="90" t="s">
        <v>5288</v>
      </c>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row>
    <row r="26" spans="1:106" x14ac:dyDescent="0.2">
      <c r="A26" s="1">
        <f t="shared" si="0"/>
        <v>25</v>
      </c>
      <c r="B26" t="s">
        <v>4711</v>
      </c>
      <c r="C26" s="1">
        <v>0</v>
      </c>
      <c r="E26" s="91">
        <v>7</v>
      </c>
      <c r="F26" s="91">
        <v>4</v>
      </c>
      <c r="G26" s="91">
        <v>7</v>
      </c>
      <c r="H26" s="91">
        <v>21</v>
      </c>
      <c r="I26" s="91">
        <v>15</v>
      </c>
      <c r="J26" s="91">
        <v>4</v>
      </c>
      <c r="K26" s="91">
        <v>4</v>
      </c>
      <c r="L26" s="91">
        <v>7</v>
      </c>
      <c r="M26" s="91">
        <v>5</v>
      </c>
      <c r="N26" s="91">
        <v>5</v>
      </c>
      <c r="O26" s="91">
        <v>9</v>
      </c>
      <c r="P26" s="91">
        <v>16</v>
      </c>
      <c r="S26" s="91"/>
      <c r="T26" s="91"/>
      <c r="U26" s="91">
        <v>7</v>
      </c>
      <c r="V26" s="91">
        <v>10</v>
      </c>
      <c r="W26" s="91"/>
      <c r="Z26" s="91">
        <v>10</v>
      </c>
      <c r="AA26" s="91">
        <v>6</v>
      </c>
      <c r="AB26" s="91">
        <v>10</v>
      </c>
      <c r="AC26" s="91">
        <v>7</v>
      </c>
      <c r="AD26" s="91">
        <v>16</v>
      </c>
      <c r="AE26" s="91"/>
      <c r="AF26" s="91"/>
      <c r="AI26" s="91"/>
      <c r="AJ26" s="91"/>
      <c r="AK26" s="91">
        <v>4</v>
      </c>
      <c r="AL26" s="91">
        <v>8</v>
      </c>
      <c r="AM26" s="91">
        <v>9</v>
      </c>
      <c r="AN26" s="91">
        <v>16</v>
      </c>
      <c r="AP26" s="91">
        <v>1</v>
      </c>
      <c r="AQ26" s="91"/>
      <c r="AR26" s="91"/>
      <c r="AT26" s="91">
        <v>0</v>
      </c>
      <c r="AU26" s="91">
        <v>0</v>
      </c>
      <c r="AV26" s="91">
        <v>0</v>
      </c>
      <c r="AW26" s="91">
        <v>9</v>
      </c>
      <c r="AX26" s="91">
        <v>5</v>
      </c>
      <c r="AY26" s="91"/>
      <c r="AZ26" s="91"/>
      <c r="BA26" s="91"/>
      <c r="BB26" s="91">
        <v>4</v>
      </c>
      <c r="BC26" s="91"/>
      <c r="BD26" s="91"/>
      <c r="BE26" s="91"/>
      <c r="BF26" s="91"/>
      <c r="BG26" s="91"/>
      <c r="BI26" s="91"/>
      <c r="BJ26" s="91"/>
      <c r="BK26" s="91"/>
      <c r="BL26" s="91"/>
      <c r="BM26" s="91"/>
      <c r="BO26" s="91">
        <v>8</v>
      </c>
      <c r="BP26" s="91">
        <v>0</v>
      </c>
      <c r="BQ26" s="91"/>
      <c r="BR26" s="91"/>
      <c r="BS26" s="91"/>
      <c r="BT26" s="91"/>
      <c r="BU26" s="91">
        <v>2</v>
      </c>
      <c r="BV26" s="91">
        <v>4</v>
      </c>
      <c r="BW26" s="91">
        <v>12</v>
      </c>
      <c r="BX26" s="91">
        <v>6</v>
      </c>
      <c r="BY26" s="91">
        <v>11</v>
      </c>
      <c r="BZ26" s="91">
        <v>6</v>
      </c>
      <c r="CA26" s="91">
        <v>9</v>
      </c>
      <c r="CB26" s="91">
        <v>9</v>
      </c>
      <c r="CC26" s="91">
        <v>11</v>
      </c>
      <c r="CD26" s="91"/>
      <c r="CE26" s="91"/>
      <c r="CF26" s="91"/>
      <c r="CG26" s="91"/>
      <c r="CH26" s="91"/>
      <c r="CI26" s="91"/>
      <c r="CJ26" s="91"/>
      <c r="CK26" s="91"/>
      <c r="CL26" s="91"/>
      <c r="CM26" s="91"/>
      <c r="CN26" s="91"/>
      <c r="CO26" s="91"/>
      <c r="CP26" s="91"/>
      <c r="CQ26" s="91"/>
      <c r="CR26" s="91"/>
      <c r="CS26" s="91"/>
      <c r="CT26" s="91"/>
      <c r="CU26" s="91"/>
      <c r="CV26" s="91"/>
      <c r="CW26" s="91"/>
      <c r="CX26" s="91"/>
      <c r="CY26" s="91"/>
      <c r="CZ26" s="91"/>
      <c r="DA26" s="91"/>
      <c r="DB26" s="91"/>
    </row>
    <row r="27" spans="1:106" ht="38.25" x14ac:dyDescent="0.2">
      <c r="A27" s="1">
        <f t="shared" si="0"/>
        <v>26</v>
      </c>
      <c r="B27" t="s">
        <v>4712</v>
      </c>
      <c r="C27" s="1">
        <v>0</v>
      </c>
      <c r="E27" s="91" t="s">
        <v>3904</v>
      </c>
      <c r="F27" s="91" t="s">
        <v>4868</v>
      </c>
      <c r="G27" s="91" t="s">
        <v>4901</v>
      </c>
      <c r="H27" s="91" t="s">
        <v>4924</v>
      </c>
      <c r="I27" s="91" t="s">
        <v>4909</v>
      </c>
      <c r="J27" s="91">
        <v>0</v>
      </c>
      <c r="K27" s="91">
        <v>0</v>
      </c>
      <c r="L27" s="91" t="s">
        <v>5040</v>
      </c>
      <c r="M27" s="91" t="s">
        <v>5086</v>
      </c>
      <c r="N27" s="91" t="s">
        <v>5066</v>
      </c>
      <c r="O27" s="91">
        <v>0</v>
      </c>
      <c r="P27" s="91" t="s">
        <v>5085</v>
      </c>
      <c r="S27" s="91"/>
      <c r="T27" s="91"/>
      <c r="U27" s="91" t="s">
        <v>4909</v>
      </c>
      <c r="V27" s="91">
        <v>0</v>
      </c>
      <c r="W27" s="91"/>
      <c r="Z27" s="91" t="s">
        <v>5044</v>
      </c>
      <c r="AA27" s="91">
        <v>0</v>
      </c>
      <c r="AB27" s="91" t="s">
        <v>51</v>
      </c>
      <c r="AC27" s="91" t="s">
        <v>4909</v>
      </c>
      <c r="AD27" s="91" t="s">
        <v>3503</v>
      </c>
      <c r="AE27" s="91"/>
      <c r="AF27" s="91"/>
      <c r="AI27" s="91"/>
      <c r="AJ27" s="91"/>
      <c r="AK27" s="91"/>
      <c r="AL27" s="123" t="s">
        <v>5162</v>
      </c>
      <c r="AM27" s="123" t="s">
        <v>5260</v>
      </c>
      <c r="AN27" s="123" t="s">
        <v>5271</v>
      </c>
      <c r="AP27" s="91"/>
      <c r="AQ27" s="91"/>
      <c r="AR27" s="123" t="s">
        <v>5190</v>
      </c>
      <c r="AT27" s="123" t="s">
        <v>5311</v>
      </c>
      <c r="AU27" s="123" t="s">
        <v>5324</v>
      </c>
      <c r="AV27" s="123" t="s">
        <v>5332</v>
      </c>
      <c r="AW27" s="123" t="s">
        <v>5393</v>
      </c>
      <c r="AX27" s="123" t="s">
        <v>5323</v>
      </c>
      <c r="AY27" s="91"/>
      <c r="AZ27" s="91"/>
      <c r="BA27" s="91"/>
      <c r="BB27" s="123" t="s">
        <v>5407</v>
      </c>
      <c r="BC27" s="91"/>
      <c r="BD27" s="91"/>
      <c r="BE27" s="91"/>
      <c r="BF27" s="91"/>
      <c r="BG27" s="91"/>
      <c r="BI27" s="91"/>
      <c r="BJ27" s="91"/>
      <c r="BK27" s="91"/>
      <c r="BL27" s="91"/>
      <c r="BM27" s="91"/>
      <c r="BO27" s="91" t="s">
        <v>51</v>
      </c>
      <c r="BP27" s="91" t="s">
        <v>3658</v>
      </c>
      <c r="BQ27" s="91"/>
      <c r="BR27" s="91"/>
      <c r="BS27" s="91"/>
      <c r="BT27" s="91"/>
      <c r="BU27" s="91" t="s">
        <v>3503</v>
      </c>
      <c r="BV27" s="123" t="s">
        <v>4909</v>
      </c>
      <c r="BW27" s="91" t="s">
        <v>3880</v>
      </c>
      <c r="BX27" s="91">
        <v>0</v>
      </c>
      <c r="BY27" s="91">
        <v>0</v>
      </c>
      <c r="BZ27" s="91">
        <v>0</v>
      </c>
      <c r="CA27" s="91" t="s">
        <v>5497</v>
      </c>
      <c r="CB27" s="91">
        <v>0</v>
      </c>
      <c r="CC27" s="91" t="s">
        <v>51</v>
      </c>
      <c r="CD27" s="91"/>
      <c r="CE27" s="91"/>
      <c r="CF27" s="91"/>
      <c r="CG27" s="91"/>
      <c r="CH27" s="91"/>
      <c r="CI27" s="91"/>
      <c r="CJ27" s="91"/>
      <c r="CK27" s="91"/>
      <c r="CL27" s="91"/>
      <c r="CM27" s="91"/>
      <c r="CN27" s="91"/>
      <c r="CO27" s="91"/>
      <c r="CP27" s="91"/>
      <c r="CQ27" s="91"/>
      <c r="CR27" s="91"/>
      <c r="CS27" s="91"/>
      <c r="CT27" s="91"/>
      <c r="CU27" s="91"/>
      <c r="CV27" s="91"/>
      <c r="CW27" s="91"/>
      <c r="CX27" s="91"/>
      <c r="CY27" s="91"/>
      <c r="CZ27" s="91"/>
      <c r="DA27" s="91"/>
      <c r="DB27" s="91"/>
    </row>
    <row r="28" spans="1:106" x14ac:dyDescent="0.2">
      <c r="A28" s="1">
        <f t="shared" si="0"/>
        <v>27</v>
      </c>
      <c r="B28" t="s">
        <v>4713</v>
      </c>
      <c r="C28" s="1">
        <v>0</v>
      </c>
      <c r="E28" s="90">
        <v>14</v>
      </c>
      <c r="F28" s="90">
        <v>13</v>
      </c>
      <c r="G28" s="90">
        <v>19</v>
      </c>
      <c r="H28" s="90">
        <v>23</v>
      </c>
      <c r="I28" s="90">
        <v>19</v>
      </c>
      <c r="J28" s="90" t="e">
        <v>#N/A</v>
      </c>
      <c r="K28" s="90" t="e">
        <v>#N/A</v>
      </c>
      <c r="L28" s="90">
        <v>14</v>
      </c>
      <c r="M28" s="90">
        <v>1</v>
      </c>
      <c r="N28" s="90">
        <v>13</v>
      </c>
      <c r="O28" s="90" t="e">
        <v>#N/A</v>
      </c>
      <c r="P28" s="90">
        <v>18</v>
      </c>
      <c r="S28" s="90"/>
      <c r="T28" s="90"/>
      <c r="U28" s="90">
        <v>11</v>
      </c>
      <c r="V28" s="90" t="e">
        <v>#N/A</v>
      </c>
      <c r="W28" s="90"/>
      <c r="Z28" s="90">
        <v>16</v>
      </c>
      <c r="AA28" s="90" t="e">
        <v>#N/A</v>
      </c>
      <c r="AB28" s="90">
        <v>17</v>
      </c>
      <c r="AC28" s="90">
        <v>20</v>
      </c>
      <c r="AD28" s="90">
        <v>20</v>
      </c>
      <c r="AE28" s="90"/>
      <c r="AF28" s="90"/>
      <c r="AI28" s="90"/>
      <c r="AJ28" s="90"/>
      <c r="AK28" s="90"/>
      <c r="AL28" s="90">
        <v>6</v>
      </c>
      <c r="AM28" s="90">
        <v>6</v>
      </c>
      <c r="AN28" s="90">
        <v>9</v>
      </c>
      <c r="AP28" s="90"/>
      <c r="AQ28" s="90"/>
      <c r="AR28" s="90">
        <v>10</v>
      </c>
      <c r="AT28" s="90">
        <v>0</v>
      </c>
      <c r="AU28" s="90">
        <v>4</v>
      </c>
      <c r="AV28" s="90">
        <v>9</v>
      </c>
      <c r="AW28" s="90">
        <v>13</v>
      </c>
      <c r="AX28" s="90">
        <f>AX22+1</f>
        <v>15</v>
      </c>
      <c r="AY28" s="90"/>
      <c r="AZ28" s="90"/>
      <c r="BA28" s="90"/>
      <c r="BB28" s="90">
        <v>8</v>
      </c>
      <c r="BC28" s="90"/>
      <c r="BD28" s="90"/>
      <c r="BE28" s="90"/>
      <c r="BF28" s="90"/>
      <c r="BG28" s="90"/>
      <c r="BI28" s="90"/>
      <c r="BJ28" s="90"/>
      <c r="BK28" s="90"/>
      <c r="BL28" s="90"/>
      <c r="BM28" s="90"/>
      <c r="BO28" s="90">
        <v>6</v>
      </c>
      <c r="BP28" s="90">
        <v>8</v>
      </c>
      <c r="BQ28" s="90"/>
      <c r="BR28" s="90"/>
      <c r="BS28" s="90"/>
      <c r="BT28" s="90"/>
      <c r="BU28" s="90">
        <v>8</v>
      </c>
      <c r="BV28" s="90">
        <v>12</v>
      </c>
      <c r="BW28" s="90">
        <v>19</v>
      </c>
      <c r="BX28" s="90" t="e">
        <v>#N/A</v>
      </c>
      <c r="BY28" s="90" t="e">
        <v>#N/A</v>
      </c>
      <c r="BZ28" s="90" t="e">
        <v>#N/A</v>
      </c>
      <c r="CA28" s="90">
        <v>6</v>
      </c>
      <c r="CB28" s="90" t="e">
        <v>#N/A</v>
      </c>
      <c r="CC28" s="90">
        <v>10</v>
      </c>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row>
    <row r="29" spans="1:106" x14ac:dyDescent="0.2">
      <c r="A29" s="1">
        <f t="shared" si="0"/>
        <v>28</v>
      </c>
      <c r="B29" t="s">
        <v>4714</v>
      </c>
      <c r="C29" s="1">
        <v>0</v>
      </c>
      <c r="E29" s="90">
        <v>0</v>
      </c>
      <c r="F29" s="90">
        <v>0</v>
      </c>
      <c r="G29" s="90">
        <v>0</v>
      </c>
      <c r="H29" s="90">
        <v>18</v>
      </c>
      <c r="I29" s="90">
        <v>0</v>
      </c>
      <c r="J29" s="90">
        <v>0</v>
      </c>
      <c r="K29" s="90">
        <v>0</v>
      </c>
      <c r="L29" s="90">
        <v>0</v>
      </c>
      <c r="M29" s="90">
        <v>0</v>
      </c>
      <c r="N29" s="90">
        <v>0</v>
      </c>
      <c r="O29" s="90">
        <v>0</v>
      </c>
      <c r="P29" s="90">
        <v>0</v>
      </c>
      <c r="S29" s="90"/>
      <c r="T29" s="90"/>
      <c r="U29" s="90">
        <v>0</v>
      </c>
      <c r="V29" s="90">
        <v>0</v>
      </c>
      <c r="W29" s="90"/>
      <c r="Z29" s="90">
        <v>0</v>
      </c>
      <c r="AA29" s="90">
        <v>0</v>
      </c>
      <c r="AB29" s="90">
        <v>0</v>
      </c>
      <c r="AC29" s="90">
        <v>0</v>
      </c>
      <c r="AD29" s="90">
        <v>19</v>
      </c>
      <c r="AE29" s="90"/>
      <c r="AF29" s="90"/>
      <c r="AI29" s="90"/>
      <c r="AJ29" s="90"/>
      <c r="AK29" s="90"/>
      <c r="AL29" s="90">
        <v>0</v>
      </c>
      <c r="AM29" s="90">
        <v>0</v>
      </c>
      <c r="AN29" s="90">
        <v>0</v>
      </c>
      <c r="AP29" s="90"/>
      <c r="AQ29" s="90"/>
      <c r="AR29" s="90">
        <v>0</v>
      </c>
      <c r="AT29" s="90">
        <v>0</v>
      </c>
      <c r="AU29" s="90">
        <v>0</v>
      </c>
      <c r="AV29" s="90">
        <v>0</v>
      </c>
      <c r="AW29" s="90">
        <v>0</v>
      </c>
      <c r="AX29" s="90">
        <v>0</v>
      </c>
      <c r="AY29" s="90"/>
      <c r="AZ29" s="90"/>
      <c r="BA29" s="90"/>
      <c r="BB29" s="90">
        <v>0</v>
      </c>
      <c r="BC29" s="90"/>
      <c r="BD29" s="90"/>
      <c r="BE29" s="90"/>
      <c r="BF29" s="90"/>
      <c r="BG29" s="90"/>
      <c r="BI29" s="90"/>
      <c r="BJ29" s="90"/>
      <c r="BK29" s="90"/>
      <c r="BL29" s="90"/>
      <c r="BM29" s="90"/>
      <c r="BO29" s="90">
        <v>0</v>
      </c>
      <c r="BP29" s="90">
        <v>0</v>
      </c>
      <c r="BQ29" s="90"/>
      <c r="BR29" s="90"/>
      <c r="BS29" s="90"/>
      <c r="BT29" s="90"/>
      <c r="BU29" s="90">
        <v>0</v>
      </c>
      <c r="BV29" s="90">
        <v>0</v>
      </c>
      <c r="BW29" s="90">
        <v>0</v>
      </c>
      <c r="BX29" s="90">
        <v>0</v>
      </c>
      <c r="BY29" s="90">
        <v>0</v>
      </c>
      <c r="BZ29" s="90">
        <v>0</v>
      </c>
      <c r="CA29" s="90">
        <v>0</v>
      </c>
      <c r="CB29" s="90">
        <v>0</v>
      </c>
      <c r="CC29" s="90">
        <v>0</v>
      </c>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row>
    <row r="30" spans="1:106" x14ac:dyDescent="0.2">
      <c r="A30" s="1">
        <f t="shared" si="0"/>
        <v>29</v>
      </c>
      <c r="B30" t="s">
        <v>4715</v>
      </c>
      <c r="C30" s="1">
        <v>0</v>
      </c>
      <c r="E30" s="90">
        <v>0</v>
      </c>
      <c r="F30" s="90">
        <v>0</v>
      </c>
      <c r="G30" s="90">
        <v>0</v>
      </c>
      <c r="H30" s="90">
        <v>0</v>
      </c>
      <c r="I30" s="90">
        <v>0</v>
      </c>
      <c r="J30" s="90">
        <v>0</v>
      </c>
      <c r="K30" s="90">
        <v>0</v>
      </c>
      <c r="L30" s="90">
        <v>0</v>
      </c>
      <c r="M30" s="90">
        <v>0</v>
      </c>
      <c r="N30" s="90">
        <v>0</v>
      </c>
      <c r="O30" s="90">
        <v>0</v>
      </c>
      <c r="P30" s="90">
        <v>0</v>
      </c>
      <c r="S30" s="90"/>
      <c r="T30" s="90"/>
      <c r="U30" s="90">
        <v>0</v>
      </c>
      <c r="V30" s="90">
        <v>0</v>
      </c>
      <c r="W30" s="90"/>
      <c r="Z30" s="90">
        <v>0</v>
      </c>
      <c r="AA30" s="90">
        <v>0</v>
      </c>
      <c r="AB30" s="90">
        <v>0</v>
      </c>
      <c r="AC30" s="90">
        <v>0</v>
      </c>
      <c r="AD30" s="90">
        <v>0</v>
      </c>
      <c r="AE30" s="90"/>
      <c r="AF30" s="90"/>
      <c r="AI30" s="90"/>
      <c r="AJ30" s="90"/>
      <c r="AK30" s="90"/>
      <c r="AL30" s="90">
        <v>0</v>
      </c>
      <c r="AM30" s="90">
        <v>0</v>
      </c>
      <c r="AN30" s="90">
        <v>0</v>
      </c>
      <c r="AP30" s="90"/>
      <c r="AQ30" s="90"/>
      <c r="AR30" s="90">
        <v>0</v>
      </c>
      <c r="AT30" s="90">
        <v>0</v>
      </c>
      <c r="AU30" s="90">
        <v>0</v>
      </c>
      <c r="AV30" s="90">
        <v>0</v>
      </c>
      <c r="AW30" s="90">
        <v>0</v>
      </c>
      <c r="AX30" s="90">
        <v>0</v>
      </c>
      <c r="AY30" s="90"/>
      <c r="AZ30" s="90"/>
      <c r="BA30" s="90"/>
      <c r="BB30" s="90">
        <v>0</v>
      </c>
      <c r="BC30" s="90"/>
      <c r="BD30" s="90"/>
      <c r="BE30" s="90"/>
      <c r="BF30" s="90"/>
      <c r="BG30" s="90"/>
      <c r="BI30" s="90"/>
      <c r="BJ30" s="90"/>
      <c r="BK30" s="90"/>
      <c r="BL30" s="90"/>
      <c r="BM30" s="90"/>
      <c r="BO30" s="90">
        <v>0</v>
      </c>
      <c r="BP30" s="90">
        <v>0</v>
      </c>
      <c r="BQ30" s="90"/>
      <c r="BR30" s="90"/>
      <c r="BS30" s="90"/>
      <c r="BT30" s="90"/>
      <c r="BU30" s="90">
        <v>0</v>
      </c>
      <c r="BV30" s="90">
        <v>0</v>
      </c>
      <c r="BW30" s="90">
        <v>0</v>
      </c>
      <c r="BX30" s="90">
        <v>0</v>
      </c>
      <c r="BY30" s="90">
        <v>0</v>
      </c>
      <c r="BZ30" s="90">
        <v>0</v>
      </c>
      <c r="CA30" s="90">
        <v>0</v>
      </c>
      <c r="CB30" s="90">
        <v>0</v>
      </c>
      <c r="CC30" s="90">
        <v>0</v>
      </c>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row>
    <row r="31" spans="1:106" x14ac:dyDescent="0.2">
      <c r="A31" s="1">
        <f t="shared" si="0"/>
        <v>30</v>
      </c>
      <c r="B31" t="s">
        <v>4716</v>
      </c>
      <c r="C31" s="1">
        <v>0</v>
      </c>
      <c r="E31" s="90" t="s">
        <v>4693</v>
      </c>
      <c r="F31" s="90" t="s">
        <v>4692</v>
      </c>
      <c r="G31" s="90" t="s">
        <v>4902</v>
      </c>
      <c r="H31" s="90" t="s">
        <v>4867</v>
      </c>
      <c r="I31" s="90" t="s">
        <v>4867</v>
      </c>
      <c r="J31" s="90" t="e">
        <v>#N/A</v>
      </c>
      <c r="K31" s="90" t="e">
        <v>#N/A</v>
      </c>
      <c r="L31" s="90" t="s">
        <v>4692</v>
      </c>
      <c r="M31" s="90" t="s">
        <v>5056</v>
      </c>
      <c r="N31" s="90" t="s">
        <v>4900</v>
      </c>
      <c r="O31" s="90" t="e">
        <v>#N/A</v>
      </c>
      <c r="P31" s="90" t="s">
        <v>4867</v>
      </c>
      <c r="S31" s="90"/>
      <c r="T31" s="90"/>
      <c r="U31" s="90" t="s">
        <v>4867</v>
      </c>
      <c r="V31" s="90" t="e">
        <v>#N/A</v>
      </c>
      <c r="W31" s="90"/>
      <c r="Z31" s="90" t="s">
        <v>4696</v>
      </c>
      <c r="AA31" s="90" t="e">
        <v>#N/A</v>
      </c>
      <c r="AB31" s="90" t="s">
        <v>4692</v>
      </c>
      <c r="AC31" s="90" t="s">
        <v>4867</v>
      </c>
      <c r="AD31" s="90" t="s">
        <v>4867</v>
      </c>
      <c r="AE31" s="90"/>
      <c r="AF31" s="90"/>
      <c r="AI31" s="90"/>
      <c r="AJ31" s="90"/>
      <c r="AK31" s="90"/>
      <c r="AL31" s="124" t="s">
        <v>5113</v>
      </c>
      <c r="AM31" s="124" t="s">
        <v>5014</v>
      </c>
      <c r="AN31" s="124" t="s">
        <v>5113</v>
      </c>
      <c r="AP31" s="90"/>
      <c r="AQ31" s="90"/>
      <c r="AR31" s="124" t="s">
        <v>4692</v>
      </c>
      <c r="AT31" s="124" t="s">
        <v>4692</v>
      </c>
      <c r="AU31" s="124" t="s">
        <v>4900</v>
      </c>
      <c r="AV31" s="124" t="s">
        <v>4900</v>
      </c>
      <c r="AW31" s="124" t="s">
        <v>4692</v>
      </c>
      <c r="AX31" s="124" t="str">
        <f>AX25</f>
        <v>3d6</v>
      </c>
      <c r="AY31" s="90"/>
      <c r="AZ31" s="90"/>
      <c r="BA31" s="90"/>
      <c r="BB31" s="124" t="s">
        <v>4692</v>
      </c>
      <c r="BC31" s="90"/>
      <c r="BD31" s="90"/>
      <c r="BE31" s="90"/>
      <c r="BF31" s="90"/>
      <c r="BG31" s="90"/>
      <c r="BI31" s="90"/>
      <c r="BJ31" s="90"/>
      <c r="BK31" s="90"/>
      <c r="BL31" s="90"/>
      <c r="BM31" s="90"/>
      <c r="BO31" s="90" t="s">
        <v>4692</v>
      </c>
      <c r="BP31" s="90" t="s">
        <v>4911</v>
      </c>
      <c r="BQ31" s="90"/>
      <c r="BR31" s="90"/>
      <c r="BS31" s="90"/>
      <c r="BT31" s="90"/>
      <c r="BU31" s="90" t="s">
        <v>4867</v>
      </c>
      <c r="BV31" s="124" t="s">
        <v>4867</v>
      </c>
      <c r="BW31" s="90" t="s">
        <v>4867</v>
      </c>
      <c r="BX31" s="90" t="e">
        <v>#N/A</v>
      </c>
      <c r="BY31" s="90" t="e">
        <v>#N/A</v>
      </c>
      <c r="BZ31" s="90" t="e">
        <v>#N/A</v>
      </c>
      <c r="CA31" s="90" t="s">
        <v>5498</v>
      </c>
      <c r="CB31" s="90" t="e">
        <v>#N/A</v>
      </c>
      <c r="CC31" s="90" t="s">
        <v>4900</v>
      </c>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c r="DB31" s="90"/>
    </row>
    <row r="32" spans="1:106" x14ac:dyDescent="0.2">
      <c r="A32" s="1">
        <f t="shared" si="0"/>
        <v>31</v>
      </c>
      <c r="B32" t="s">
        <v>4717</v>
      </c>
      <c r="C32" s="1">
        <v>0</v>
      </c>
      <c r="E32" s="91">
        <v>7</v>
      </c>
      <c r="F32" s="91">
        <v>6</v>
      </c>
      <c r="G32" s="91">
        <v>7</v>
      </c>
      <c r="H32" s="91">
        <v>26</v>
      </c>
      <c r="I32" s="91">
        <v>15</v>
      </c>
      <c r="J32" s="91" t="e">
        <v>#N/A</v>
      </c>
      <c r="K32" s="91" t="e">
        <v>#N/A</v>
      </c>
      <c r="L32" s="91">
        <v>7</v>
      </c>
      <c r="M32" s="91">
        <v>5</v>
      </c>
      <c r="N32" s="91">
        <v>6</v>
      </c>
      <c r="O32" s="91" t="e">
        <v>#N/A</v>
      </c>
      <c r="P32" s="91">
        <v>18</v>
      </c>
      <c r="S32" s="91"/>
      <c r="T32" s="91"/>
      <c r="U32" s="91">
        <v>7</v>
      </c>
      <c r="V32" s="91" t="e">
        <v>#N/A</v>
      </c>
      <c r="W32" s="91"/>
      <c r="Z32" s="91">
        <v>13</v>
      </c>
      <c r="AA32" s="91" t="e">
        <v>#N/A</v>
      </c>
      <c r="AB32" s="91">
        <v>10</v>
      </c>
      <c r="AC32" s="91">
        <v>7</v>
      </c>
      <c r="AD32" s="91">
        <v>16</v>
      </c>
      <c r="AE32" s="91"/>
      <c r="AF32" s="91"/>
      <c r="AI32" s="91"/>
      <c r="AJ32" s="91"/>
      <c r="AK32" s="91"/>
      <c r="AL32" s="91">
        <v>11</v>
      </c>
      <c r="AM32" s="91">
        <v>14</v>
      </c>
      <c r="AN32" s="91">
        <v>27</v>
      </c>
      <c r="AP32" s="91"/>
      <c r="AQ32" s="91"/>
      <c r="AR32" s="91">
        <v>0</v>
      </c>
      <c r="AT32" s="91">
        <v>0</v>
      </c>
      <c r="AU32" s="91">
        <v>4</v>
      </c>
      <c r="AV32" s="91">
        <v>4</v>
      </c>
      <c r="AW32" s="91">
        <v>12</v>
      </c>
      <c r="AX32" s="90">
        <f>AX26+1</f>
        <v>6</v>
      </c>
      <c r="AY32" s="91"/>
      <c r="AZ32" s="91"/>
      <c r="BA32" s="91"/>
      <c r="BB32" s="91">
        <v>4</v>
      </c>
      <c r="BC32" s="91"/>
      <c r="BD32" s="91"/>
      <c r="BE32" s="91"/>
      <c r="BF32" s="91"/>
      <c r="BG32" s="91"/>
      <c r="BI32" s="91"/>
      <c r="BJ32" s="91"/>
      <c r="BK32" s="91"/>
      <c r="BL32" s="91"/>
      <c r="BM32" s="91"/>
      <c r="BO32" s="91">
        <v>8</v>
      </c>
      <c r="BP32" s="91">
        <v>0</v>
      </c>
      <c r="BQ32" s="91"/>
      <c r="BR32" s="91"/>
      <c r="BS32" s="91"/>
      <c r="BT32" s="91"/>
      <c r="BU32" s="91">
        <v>2</v>
      </c>
      <c r="BV32" s="91">
        <v>4</v>
      </c>
      <c r="BW32" s="91">
        <v>16</v>
      </c>
      <c r="BX32" s="91" t="e">
        <v>#N/A</v>
      </c>
      <c r="BY32" s="91" t="e">
        <v>#N/A</v>
      </c>
      <c r="BZ32" s="91" t="e">
        <v>#N/A</v>
      </c>
      <c r="CA32" s="91">
        <v>10</v>
      </c>
      <c r="CB32" s="91" t="e">
        <v>#N/A</v>
      </c>
      <c r="CC32" s="91">
        <v>11</v>
      </c>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row>
    <row r="33" spans="1:106" ht="38.25" x14ac:dyDescent="0.2">
      <c r="A33" s="1">
        <f t="shared" si="0"/>
        <v>32</v>
      </c>
      <c r="B33" t="s">
        <v>4718</v>
      </c>
      <c r="C33" s="1">
        <v>0</v>
      </c>
      <c r="E33" s="123" t="s">
        <v>5542</v>
      </c>
      <c r="F33" s="123" t="s">
        <v>5249</v>
      </c>
      <c r="G33" s="123" t="s">
        <v>4903</v>
      </c>
      <c r="H33" s="123" t="s">
        <v>3624</v>
      </c>
      <c r="I33" s="123">
        <v>0</v>
      </c>
      <c r="J33" s="123">
        <v>0</v>
      </c>
      <c r="K33" s="123">
        <v>0</v>
      </c>
      <c r="L33" s="123" t="s">
        <v>5041</v>
      </c>
      <c r="M33" s="123">
        <v>0</v>
      </c>
      <c r="N33" s="123" t="s">
        <v>5296</v>
      </c>
      <c r="O33" s="123">
        <v>0</v>
      </c>
      <c r="P33" s="123" t="s">
        <v>5086</v>
      </c>
      <c r="S33" s="123"/>
      <c r="T33" s="123"/>
      <c r="U33" s="123">
        <v>0</v>
      </c>
      <c r="V33" s="123">
        <v>0</v>
      </c>
      <c r="W33" s="123"/>
      <c r="Z33" s="123">
        <v>0</v>
      </c>
      <c r="AA33" s="123">
        <v>0</v>
      </c>
      <c r="AB33" s="123" t="s">
        <v>5445</v>
      </c>
      <c r="AC33" s="123" t="s">
        <v>5378</v>
      </c>
      <c r="AD33" s="123" t="s">
        <v>3677</v>
      </c>
      <c r="AE33" s="123"/>
      <c r="AF33" s="123"/>
      <c r="AI33" s="123"/>
      <c r="AJ33" s="123"/>
      <c r="AK33" s="123"/>
      <c r="AL33" s="123" t="s">
        <v>5163</v>
      </c>
      <c r="AM33" s="123" t="s">
        <v>5261</v>
      </c>
      <c r="AN33" s="123" t="s">
        <v>5272</v>
      </c>
      <c r="AP33" s="123"/>
      <c r="AQ33" s="123"/>
      <c r="AR33" s="123" t="s">
        <v>5192</v>
      </c>
      <c r="AT33" s="123"/>
      <c r="AU33" s="123" t="s">
        <v>5311</v>
      </c>
      <c r="AV33" s="123" t="s">
        <v>5333</v>
      </c>
      <c r="AW33" s="123" t="s">
        <v>5394</v>
      </c>
      <c r="AX33" s="123" t="s">
        <v>5335</v>
      </c>
      <c r="AY33" s="123"/>
      <c r="AZ33" s="123"/>
      <c r="BA33" s="123"/>
      <c r="BB33" s="123" t="s">
        <v>2369</v>
      </c>
      <c r="BC33" s="123"/>
      <c r="BD33" s="123"/>
      <c r="BE33" s="123"/>
      <c r="BF33" s="123"/>
      <c r="BG33" s="123"/>
      <c r="BI33" s="123"/>
      <c r="BJ33" s="123"/>
      <c r="BK33" s="123"/>
      <c r="BL33" s="123"/>
      <c r="BM33" s="123"/>
      <c r="BO33" s="123">
        <v>0</v>
      </c>
      <c r="BP33" s="123">
        <v>0</v>
      </c>
      <c r="BQ33" s="123"/>
      <c r="BR33" s="123"/>
      <c r="BS33" s="123"/>
      <c r="BT33" s="123"/>
      <c r="BU33" s="123" t="s">
        <v>4909</v>
      </c>
      <c r="BV33" s="91">
        <v>0</v>
      </c>
      <c r="BW33" s="123" t="s">
        <v>5440</v>
      </c>
      <c r="BX33" s="123">
        <v>0</v>
      </c>
      <c r="BY33" s="123">
        <v>0</v>
      </c>
      <c r="BZ33" s="123">
        <v>0</v>
      </c>
      <c r="CA33" s="123" t="s">
        <v>5044</v>
      </c>
      <c r="CB33" s="123">
        <v>0</v>
      </c>
      <c r="CC33" s="123" t="s">
        <v>3624</v>
      </c>
      <c r="CD33" s="123"/>
      <c r="CE33" s="123"/>
      <c r="CF33" s="123"/>
      <c r="CG33" s="123"/>
      <c r="CH33" s="123"/>
      <c r="CI33" s="123"/>
      <c r="CJ33" s="123"/>
      <c r="CK33" s="123"/>
      <c r="CL33" s="123"/>
      <c r="CM33" s="123"/>
      <c r="CN33" s="123"/>
      <c r="CO33" s="123"/>
      <c r="CP33" s="123"/>
      <c r="CQ33" s="123"/>
      <c r="CR33" s="123"/>
      <c r="CS33" s="123"/>
      <c r="CT33" s="123"/>
      <c r="CU33" s="123"/>
      <c r="CV33" s="123"/>
      <c r="CW33" s="123"/>
      <c r="CX33" s="123"/>
      <c r="CY33" s="123"/>
      <c r="CZ33" s="123"/>
      <c r="DA33" s="123"/>
      <c r="DB33" s="123"/>
    </row>
    <row r="34" spans="1:106" x14ac:dyDescent="0.2">
      <c r="A34" s="1">
        <f t="shared" si="0"/>
        <v>33</v>
      </c>
      <c r="B34" t="s">
        <v>4719</v>
      </c>
      <c r="C34" s="1">
        <v>0</v>
      </c>
      <c r="E34" s="90">
        <v>9</v>
      </c>
      <c r="F34" s="90">
        <v>13</v>
      </c>
      <c r="G34" s="90">
        <v>18</v>
      </c>
      <c r="H34" s="90">
        <v>21</v>
      </c>
      <c r="I34" s="90">
        <v>0</v>
      </c>
      <c r="J34" s="90">
        <v>0</v>
      </c>
      <c r="K34" s="90">
        <v>0</v>
      </c>
      <c r="L34" s="90">
        <v>15</v>
      </c>
      <c r="M34" s="90">
        <v>0</v>
      </c>
      <c r="N34" s="90">
        <v>11</v>
      </c>
      <c r="O34" s="90">
        <v>0</v>
      </c>
      <c r="P34" s="90">
        <v>15</v>
      </c>
      <c r="S34" s="90"/>
      <c r="T34" s="90"/>
      <c r="U34" s="90">
        <v>0</v>
      </c>
      <c r="V34" s="90">
        <v>0</v>
      </c>
      <c r="W34" s="90"/>
      <c r="Z34" s="90">
        <v>0</v>
      </c>
      <c r="AA34" s="90">
        <v>0</v>
      </c>
      <c r="AB34" s="90">
        <v>19</v>
      </c>
      <c r="AC34" s="90">
        <v>18</v>
      </c>
      <c r="AD34" s="90">
        <v>20</v>
      </c>
      <c r="AE34" s="90"/>
      <c r="AF34" s="90"/>
      <c r="AI34" s="90"/>
      <c r="AJ34" s="90"/>
      <c r="AK34" s="90"/>
      <c r="AL34" s="90">
        <v>7</v>
      </c>
      <c r="AM34" s="90">
        <v>7</v>
      </c>
      <c r="AN34" s="90">
        <v>12</v>
      </c>
      <c r="AP34" s="90"/>
      <c r="AQ34" s="90"/>
      <c r="AR34" s="90">
        <v>7</v>
      </c>
      <c r="AT34" s="90"/>
      <c r="AU34" s="90">
        <v>3</v>
      </c>
      <c r="AV34" s="90">
        <v>9</v>
      </c>
      <c r="AW34" s="90">
        <v>9</v>
      </c>
      <c r="AX34" s="90">
        <v>15</v>
      </c>
      <c r="AY34" s="90"/>
      <c r="AZ34" s="90"/>
      <c r="BA34" s="90"/>
      <c r="BB34" s="90"/>
      <c r="BC34" s="90"/>
      <c r="BD34" s="90"/>
      <c r="BE34" s="90"/>
      <c r="BF34" s="90"/>
      <c r="BG34" s="90"/>
      <c r="BI34" s="90"/>
      <c r="BJ34" s="90"/>
      <c r="BK34" s="90"/>
      <c r="BL34" s="90"/>
      <c r="BM34" s="90"/>
      <c r="BO34" s="90">
        <v>0</v>
      </c>
      <c r="BP34" s="90">
        <v>0</v>
      </c>
      <c r="BQ34" s="90"/>
      <c r="BR34" s="90"/>
      <c r="BS34" s="90"/>
      <c r="BT34" s="90"/>
      <c r="BU34" s="90">
        <v>8</v>
      </c>
      <c r="BV34" s="90">
        <v>12</v>
      </c>
      <c r="BW34" s="90">
        <v>17</v>
      </c>
      <c r="BX34" s="90">
        <v>0</v>
      </c>
      <c r="BY34" s="90">
        <v>0</v>
      </c>
      <c r="BZ34" s="90">
        <v>0</v>
      </c>
      <c r="CA34" s="90">
        <v>5</v>
      </c>
      <c r="CB34" s="90">
        <v>0</v>
      </c>
      <c r="CC34" s="90">
        <v>17</v>
      </c>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row>
    <row r="35" spans="1:106" x14ac:dyDescent="0.2">
      <c r="A35" s="1">
        <f t="shared" si="0"/>
        <v>34</v>
      </c>
      <c r="B35" t="s">
        <v>4720</v>
      </c>
      <c r="C35" s="1">
        <v>0</v>
      </c>
      <c r="E35" s="90">
        <v>0</v>
      </c>
      <c r="F35" s="90">
        <v>0</v>
      </c>
      <c r="G35" s="90">
        <v>0</v>
      </c>
      <c r="H35" s="90">
        <v>16</v>
      </c>
      <c r="I35" s="90">
        <v>0</v>
      </c>
      <c r="J35" s="90">
        <v>0</v>
      </c>
      <c r="K35" s="90">
        <v>0</v>
      </c>
      <c r="L35" s="90">
        <v>0</v>
      </c>
      <c r="M35" s="90">
        <v>0</v>
      </c>
      <c r="N35" s="90">
        <v>0</v>
      </c>
      <c r="O35" s="90">
        <v>0</v>
      </c>
      <c r="P35" s="90">
        <v>0</v>
      </c>
      <c r="S35" s="90"/>
      <c r="T35" s="90"/>
      <c r="U35" s="90">
        <v>0</v>
      </c>
      <c r="V35" s="90">
        <v>0</v>
      </c>
      <c r="W35" s="90"/>
      <c r="Z35" s="90">
        <v>0</v>
      </c>
      <c r="AA35" s="90">
        <v>0</v>
      </c>
      <c r="AB35" s="90">
        <v>0</v>
      </c>
      <c r="AC35" s="90">
        <v>0</v>
      </c>
      <c r="AD35" s="90">
        <v>19</v>
      </c>
      <c r="AE35" s="90"/>
      <c r="AF35" s="90"/>
      <c r="AI35" s="90"/>
      <c r="AJ35" s="90"/>
      <c r="AK35" s="90"/>
      <c r="AL35" s="90">
        <v>0</v>
      </c>
      <c r="AM35" s="90">
        <v>0</v>
      </c>
      <c r="AN35" s="90">
        <v>0</v>
      </c>
      <c r="AP35" s="90"/>
      <c r="AQ35" s="90"/>
      <c r="AR35" s="90">
        <v>0</v>
      </c>
      <c r="AT35" s="90"/>
      <c r="AU35" s="90">
        <v>0</v>
      </c>
      <c r="AV35" s="90">
        <v>0</v>
      </c>
      <c r="AW35" s="90">
        <v>0</v>
      </c>
      <c r="AX35" s="90">
        <v>0</v>
      </c>
      <c r="AY35" s="90"/>
      <c r="AZ35" s="90"/>
      <c r="BA35" s="90"/>
      <c r="BB35" s="90"/>
      <c r="BC35" s="90"/>
      <c r="BD35" s="90"/>
      <c r="BE35" s="90"/>
      <c r="BF35" s="90"/>
      <c r="BG35" s="90"/>
      <c r="BI35" s="90"/>
      <c r="BJ35" s="90"/>
      <c r="BK35" s="90"/>
      <c r="BL35" s="90"/>
      <c r="BM35" s="90"/>
      <c r="BO35" s="90">
        <v>0</v>
      </c>
      <c r="BP35" s="90">
        <v>0</v>
      </c>
      <c r="BQ35" s="90"/>
      <c r="BR35" s="90"/>
      <c r="BS35" s="90"/>
      <c r="BT35" s="90"/>
      <c r="BU35" s="90">
        <v>0</v>
      </c>
      <c r="BV35" s="90">
        <v>0</v>
      </c>
      <c r="BW35" s="90">
        <v>0</v>
      </c>
      <c r="BX35" s="90">
        <v>0</v>
      </c>
      <c r="BY35" s="90">
        <v>0</v>
      </c>
      <c r="BZ35" s="90">
        <v>0</v>
      </c>
      <c r="CA35" s="90">
        <v>0</v>
      </c>
      <c r="CB35" s="90">
        <v>0</v>
      </c>
      <c r="CC35" s="90">
        <v>0</v>
      </c>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row>
    <row r="36" spans="1:106" x14ac:dyDescent="0.2">
      <c r="A36" s="1">
        <f t="shared" si="0"/>
        <v>35</v>
      </c>
      <c r="B36" t="s">
        <v>4721</v>
      </c>
      <c r="C36" s="1">
        <v>0</v>
      </c>
      <c r="E36" s="90">
        <v>0</v>
      </c>
      <c r="F36" s="90">
        <v>0</v>
      </c>
      <c r="G36" s="90">
        <v>0</v>
      </c>
      <c r="H36" s="90">
        <v>0</v>
      </c>
      <c r="I36" s="90">
        <v>0</v>
      </c>
      <c r="J36" s="90">
        <v>0</v>
      </c>
      <c r="K36" s="90">
        <v>0</v>
      </c>
      <c r="L36" s="90">
        <v>0</v>
      </c>
      <c r="M36" s="90">
        <v>0</v>
      </c>
      <c r="N36" s="90">
        <v>0</v>
      </c>
      <c r="O36" s="90">
        <v>0</v>
      </c>
      <c r="P36" s="90">
        <v>0</v>
      </c>
      <c r="S36" s="90"/>
      <c r="T36" s="90"/>
      <c r="U36" s="90">
        <v>0</v>
      </c>
      <c r="V36" s="90">
        <v>0</v>
      </c>
      <c r="W36" s="90"/>
      <c r="Z36" s="90">
        <v>0</v>
      </c>
      <c r="AA36" s="90">
        <v>0</v>
      </c>
      <c r="AB36" s="90">
        <v>0</v>
      </c>
      <c r="AC36" s="90">
        <v>0</v>
      </c>
      <c r="AD36" s="90">
        <v>0</v>
      </c>
      <c r="AE36" s="90"/>
      <c r="AF36" s="90"/>
      <c r="AI36" s="90"/>
      <c r="AJ36" s="90"/>
      <c r="AK36" s="90"/>
      <c r="AL36" s="90">
        <v>0</v>
      </c>
      <c r="AM36" s="90">
        <v>0</v>
      </c>
      <c r="AN36" s="90">
        <v>0</v>
      </c>
      <c r="AP36" s="90"/>
      <c r="AQ36" s="90"/>
      <c r="AR36" s="90">
        <v>0</v>
      </c>
      <c r="AT36" s="90"/>
      <c r="AU36" s="90">
        <v>0</v>
      </c>
      <c r="AV36" s="90">
        <v>0</v>
      </c>
      <c r="AW36" s="90">
        <v>0</v>
      </c>
      <c r="AX36" s="90">
        <v>0</v>
      </c>
      <c r="AY36" s="90"/>
      <c r="AZ36" s="90"/>
      <c r="BA36" s="90"/>
      <c r="BB36" s="90"/>
      <c r="BC36" s="90"/>
      <c r="BD36" s="90"/>
      <c r="BE36" s="90"/>
      <c r="BF36" s="90"/>
      <c r="BG36" s="90"/>
      <c r="BI36" s="90"/>
      <c r="BJ36" s="90"/>
      <c r="BK36" s="90"/>
      <c r="BL36" s="90"/>
      <c r="BM36" s="90"/>
      <c r="BO36" s="90">
        <v>0</v>
      </c>
      <c r="BP36" s="90">
        <v>0</v>
      </c>
      <c r="BQ36" s="90"/>
      <c r="BR36" s="90"/>
      <c r="BS36" s="90"/>
      <c r="BT36" s="90"/>
      <c r="BU36" s="90">
        <v>0</v>
      </c>
      <c r="BV36" s="90">
        <v>0</v>
      </c>
      <c r="BW36" s="90">
        <v>0</v>
      </c>
      <c r="BX36" s="90">
        <v>0</v>
      </c>
      <c r="BY36" s="90">
        <v>0</v>
      </c>
      <c r="BZ36" s="90">
        <v>0</v>
      </c>
      <c r="CA36" s="90">
        <v>0</v>
      </c>
      <c r="CB36" s="90">
        <v>0</v>
      </c>
      <c r="CC36" s="90">
        <v>0</v>
      </c>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row>
    <row r="37" spans="1:106" x14ac:dyDescent="0.2">
      <c r="A37" s="1">
        <f t="shared" si="0"/>
        <v>36</v>
      </c>
      <c r="B37" t="s">
        <v>4722</v>
      </c>
      <c r="C37" s="1">
        <v>0</v>
      </c>
      <c r="E37" s="124" t="s">
        <v>4692</v>
      </c>
      <c r="F37" s="124" t="s">
        <v>4692</v>
      </c>
      <c r="G37" s="124" t="s">
        <v>4904</v>
      </c>
      <c r="H37" s="124" t="s">
        <v>4867</v>
      </c>
      <c r="I37" s="124">
        <v>0</v>
      </c>
      <c r="J37" s="124">
        <v>0</v>
      </c>
      <c r="K37" s="124">
        <v>0</v>
      </c>
      <c r="L37" s="124" t="s">
        <v>4692</v>
      </c>
      <c r="M37" s="124">
        <v>0</v>
      </c>
      <c r="N37" s="124" t="s">
        <v>4904</v>
      </c>
      <c r="O37" s="124">
        <v>0</v>
      </c>
      <c r="P37" s="124" t="s">
        <v>4867</v>
      </c>
      <c r="S37" s="124"/>
      <c r="T37" s="124"/>
      <c r="U37" s="124">
        <v>0</v>
      </c>
      <c r="V37" s="124">
        <v>0</v>
      </c>
      <c r="W37" s="124"/>
      <c r="Z37" s="124">
        <v>0</v>
      </c>
      <c r="AA37" s="124">
        <v>0</v>
      </c>
      <c r="AB37" s="124" t="s">
        <v>4867</v>
      </c>
      <c r="AC37" s="124" t="s">
        <v>4867</v>
      </c>
      <c r="AD37" s="124" t="s">
        <v>4867</v>
      </c>
      <c r="AE37" s="124"/>
      <c r="AF37" s="124"/>
      <c r="AI37" s="124"/>
      <c r="AJ37" s="124"/>
      <c r="AK37" s="124"/>
      <c r="AL37" s="124" t="s">
        <v>5113</v>
      </c>
      <c r="AM37" s="124" t="s">
        <v>5014</v>
      </c>
      <c r="AN37" s="124" t="s">
        <v>5113</v>
      </c>
      <c r="AP37" s="124"/>
      <c r="AQ37" s="124"/>
      <c r="AR37" s="124" t="s">
        <v>4692</v>
      </c>
      <c r="AT37" s="124"/>
      <c r="AU37" s="124" t="s">
        <v>4900</v>
      </c>
      <c r="AV37" s="124" t="s">
        <v>4902</v>
      </c>
      <c r="AW37" s="124" t="s">
        <v>4692</v>
      </c>
      <c r="AX37" s="124" t="s">
        <v>4912</v>
      </c>
      <c r="AY37" s="124"/>
      <c r="AZ37" s="124"/>
      <c r="BA37" s="124"/>
      <c r="BB37" s="124"/>
      <c r="BC37" s="124"/>
      <c r="BD37" s="124"/>
      <c r="BE37" s="124"/>
      <c r="BF37" s="124"/>
      <c r="BG37" s="124"/>
      <c r="BI37" s="124"/>
      <c r="BJ37" s="124"/>
      <c r="BK37" s="124"/>
      <c r="BL37" s="124"/>
      <c r="BM37" s="124"/>
      <c r="BO37" s="124">
        <v>0</v>
      </c>
      <c r="BP37" s="124">
        <v>0</v>
      </c>
      <c r="BQ37" s="124"/>
      <c r="BR37" s="124"/>
      <c r="BS37" s="124"/>
      <c r="BT37" s="124"/>
      <c r="BU37" s="124" t="s">
        <v>4867</v>
      </c>
      <c r="BV37" s="124" t="s">
        <v>4867</v>
      </c>
      <c r="BW37" s="124" t="s">
        <v>4692</v>
      </c>
      <c r="BX37" s="124">
        <v>0</v>
      </c>
      <c r="BY37" s="124">
        <v>0</v>
      </c>
      <c r="BZ37" s="124">
        <v>0</v>
      </c>
      <c r="CA37" s="124" t="s">
        <v>4696</v>
      </c>
      <c r="CB37" s="124">
        <v>0</v>
      </c>
      <c r="CC37" s="124" t="s">
        <v>5288</v>
      </c>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row>
    <row r="38" spans="1:106" x14ac:dyDescent="0.2">
      <c r="A38" s="1">
        <f t="shared" si="0"/>
        <v>37</v>
      </c>
      <c r="B38" t="s">
        <v>4723</v>
      </c>
      <c r="C38" s="1">
        <v>0</v>
      </c>
      <c r="E38" s="91">
        <v>7</v>
      </c>
      <c r="F38" s="91">
        <v>4</v>
      </c>
      <c r="G38" s="91">
        <v>7</v>
      </c>
      <c r="H38" s="91">
        <v>26</v>
      </c>
      <c r="I38" s="91">
        <v>0</v>
      </c>
      <c r="J38" s="91">
        <v>0</v>
      </c>
      <c r="K38" s="91">
        <v>0</v>
      </c>
      <c r="L38" s="91">
        <v>8</v>
      </c>
      <c r="M38" s="91">
        <v>0</v>
      </c>
      <c r="N38" s="91">
        <v>6</v>
      </c>
      <c r="O38" s="91">
        <v>0</v>
      </c>
      <c r="P38" s="91">
        <v>16</v>
      </c>
      <c r="S38" s="91"/>
      <c r="T38" s="91"/>
      <c r="U38" s="91">
        <v>0</v>
      </c>
      <c r="V38" s="91">
        <v>0</v>
      </c>
      <c r="W38" s="91"/>
      <c r="Z38" s="91">
        <v>0</v>
      </c>
      <c r="AA38" s="91">
        <v>0</v>
      </c>
      <c r="AB38" s="91">
        <v>10</v>
      </c>
      <c r="AC38" s="91">
        <v>7</v>
      </c>
      <c r="AD38" s="91">
        <v>16</v>
      </c>
      <c r="AE38" s="91"/>
      <c r="AF38" s="91"/>
      <c r="AI38" s="91"/>
      <c r="AJ38" s="91"/>
      <c r="AK38" s="91"/>
      <c r="AL38" s="91">
        <v>10</v>
      </c>
      <c r="AM38" s="91">
        <v>13</v>
      </c>
      <c r="AN38" s="91">
        <v>24</v>
      </c>
      <c r="AP38" s="91"/>
      <c r="AQ38" s="91"/>
      <c r="AR38" s="91"/>
      <c r="AT38" s="91"/>
      <c r="AU38" s="91">
        <v>3</v>
      </c>
      <c r="AV38" s="91">
        <v>4</v>
      </c>
      <c r="AW38" s="91">
        <v>9</v>
      </c>
      <c r="AX38" s="91">
        <v>5</v>
      </c>
      <c r="AY38" s="91"/>
      <c r="AZ38" s="91"/>
      <c r="BA38" s="91"/>
      <c r="BB38" s="91"/>
      <c r="BC38" s="91"/>
      <c r="BD38" s="91"/>
      <c r="BE38" s="91"/>
      <c r="BF38" s="91"/>
      <c r="BG38" s="91"/>
      <c r="BI38" s="91"/>
      <c r="BJ38" s="91"/>
      <c r="BK38" s="91"/>
      <c r="BL38" s="91"/>
      <c r="BM38" s="91"/>
      <c r="BO38" s="91">
        <v>0</v>
      </c>
      <c r="BP38" s="91">
        <v>0</v>
      </c>
      <c r="BQ38" s="91"/>
      <c r="BR38" s="91"/>
      <c r="BS38" s="91"/>
      <c r="BT38" s="91"/>
      <c r="BU38" s="91">
        <v>2</v>
      </c>
      <c r="BV38" s="91">
        <v>4</v>
      </c>
      <c r="BW38" s="91">
        <v>16</v>
      </c>
      <c r="BX38" s="91">
        <v>0</v>
      </c>
      <c r="BY38" s="91">
        <v>0</v>
      </c>
      <c r="BZ38" s="91">
        <v>0</v>
      </c>
      <c r="CA38" s="91">
        <v>10</v>
      </c>
      <c r="CB38" s="91">
        <v>0</v>
      </c>
      <c r="CC38" s="91">
        <v>16</v>
      </c>
      <c r="CD38" s="91"/>
      <c r="CE38" s="91"/>
      <c r="CF38" s="91"/>
      <c r="CG38" s="91"/>
      <c r="CH38" s="91"/>
      <c r="CI38" s="91"/>
      <c r="CJ38" s="91"/>
      <c r="CK38" s="91"/>
      <c r="CL38" s="91"/>
      <c r="CM38" s="91"/>
      <c r="CN38" s="91"/>
      <c r="CO38" s="91"/>
      <c r="CP38" s="91"/>
      <c r="CQ38" s="91"/>
      <c r="CR38" s="91"/>
      <c r="CS38" s="91"/>
      <c r="CT38" s="91"/>
      <c r="CU38" s="91"/>
      <c r="CV38" s="91"/>
      <c r="CW38" s="91"/>
      <c r="CX38" s="91"/>
      <c r="CY38" s="91"/>
      <c r="CZ38" s="91"/>
      <c r="DA38" s="91"/>
      <c r="DB38" s="91"/>
    </row>
    <row r="39" spans="1:106" ht="51" x14ac:dyDescent="0.2">
      <c r="A39" s="1">
        <f t="shared" si="0"/>
        <v>38</v>
      </c>
      <c r="B39" t="s">
        <v>4724</v>
      </c>
      <c r="C39" s="1">
        <v>0</v>
      </c>
      <c r="E39" s="91">
        <v>0</v>
      </c>
      <c r="F39" s="91" t="s">
        <v>5250</v>
      </c>
      <c r="G39" s="91" t="s">
        <v>4905</v>
      </c>
      <c r="H39" s="91" t="s">
        <v>4909</v>
      </c>
      <c r="I39" s="91">
        <v>0</v>
      </c>
      <c r="J39" s="91">
        <v>0</v>
      </c>
      <c r="K39" s="91">
        <v>0</v>
      </c>
      <c r="L39" s="91" t="s">
        <v>5042</v>
      </c>
      <c r="M39" s="91">
        <v>0</v>
      </c>
      <c r="N39" s="91" t="s">
        <v>5297</v>
      </c>
      <c r="O39" s="91">
        <v>0</v>
      </c>
      <c r="P39" s="91" t="s">
        <v>5087</v>
      </c>
      <c r="S39" s="91"/>
      <c r="T39" s="91"/>
      <c r="U39" s="91">
        <v>0</v>
      </c>
      <c r="V39" s="91">
        <v>0</v>
      </c>
      <c r="W39" s="91"/>
      <c r="Z39" s="91">
        <v>0</v>
      </c>
      <c r="AA39" s="91">
        <v>0</v>
      </c>
      <c r="AB39" s="91" t="s">
        <v>5446</v>
      </c>
      <c r="AC39" s="91" t="s">
        <v>5379</v>
      </c>
      <c r="AD39" s="91" t="s">
        <v>51</v>
      </c>
      <c r="AE39" s="91"/>
      <c r="AF39" s="91"/>
      <c r="AI39" s="91"/>
      <c r="AJ39" s="91"/>
      <c r="AK39" s="91"/>
      <c r="AL39" s="123" t="s">
        <v>5164</v>
      </c>
      <c r="AM39" s="123" t="s">
        <v>5262</v>
      </c>
      <c r="AN39" s="123" t="s">
        <v>5273</v>
      </c>
      <c r="AP39" s="91"/>
      <c r="AQ39" s="91"/>
      <c r="AR39" s="91"/>
      <c r="AT39" s="91"/>
      <c r="AU39" s="123" t="s">
        <v>5324</v>
      </c>
      <c r="AV39" s="123" t="s">
        <v>5311</v>
      </c>
      <c r="AW39" s="91" t="s">
        <v>51</v>
      </c>
      <c r="AX39" s="123" t="s">
        <v>5336</v>
      </c>
      <c r="AY39" s="91"/>
      <c r="AZ39" s="91"/>
      <c r="BA39" s="91"/>
      <c r="BB39" s="91"/>
      <c r="BC39" s="91"/>
      <c r="BD39" s="91"/>
      <c r="BE39" s="91"/>
      <c r="BF39" s="91"/>
      <c r="BG39" s="91"/>
      <c r="BI39" s="91"/>
      <c r="BJ39" s="91"/>
      <c r="BK39" s="91"/>
      <c r="BL39" s="91"/>
      <c r="BM39" s="91"/>
      <c r="BO39" s="91">
        <v>0</v>
      </c>
      <c r="BP39" s="91">
        <v>0</v>
      </c>
      <c r="BQ39" s="91"/>
      <c r="BR39" s="91"/>
      <c r="BS39" s="91"/>
      <c r="BT39" s="91"/>
      <c r="BU39" s="91">
        <v>0</v>
      </c>
      <c r="BV39" s="91">
        <v>0</v>
      </c>
      <c r="BW39" s="91" t="s">
        <v>51</v>
      </c>
      <c r="BX39" s="91">
        <v>0</v>
      </c>
      <c r="BY39" s="91">
        <v>0</v>
      </c>
      <c r="BZ39" s="91">
        <v>0</v>
      </c>
      <c r="CA39" s="91" t="s">
        <v>3904</v>
      </c>
      <c r="CB39" s="91">
        <v>0</v>
      </c>
      <c r="CC39" s="91" t="s">
        <v>5289</v>
      </c>
      <c r="CD39" s="91"/>
      <c r="CE39" s="91"/>
      <c r="CF39" s="91"/>
      <c r="CG39" s="91"/>
      <c r="CH39" s="91"/>
      <c r="CI39" s="91"/>
      <c r="CJ39" s="91"/>
      <c r="CK39" s="91"/>
      <c r="CL39" s="91"/>
      <c r="CM39" s="91"/>
      <c r="CN39" s="91"/>
      <c r="CO39" s="91"/>
      <c r="CP39" s="91"/>
      <c r="CQ39" s="91"/>
      <c r="CR39" s="91"/>
      <c r="CS39" s="91"/>
      <c r="CT39" s="91"/>
      <c r="CU39" s="91"/>
      <c r="CV39" s="91"/>
      <c r="CW39" s="91"/>
      <c r="CX39" s="91"/>
      <c r="CY39" s="91"/>
      <c r="CZ39" s="91"/>
      <c r="DA39" s="91"/>
      <c r="DB39" s="91"/>
    </row>
    <row r="40" spans="1:106" x14ac:dyDescent="0.2">
      <c r="A40" s="1">
        <f t="shared" si="0"/>
        <v>39</v>
      </c>
      <c r="B40" t="s">
        <v>4725</v>
      </c>
      <c r="C40" s="1">
        <v>0</v>
      </c>
      <c r="E40" s="90">
        <v>0</v>
      </c>
      <c r="F40" s="90">
        <v>15</v>
      </c>
      <c r="G40" s="90">
        <v>17</v>
      </c>
      <c r="H40" s="90">
        <v>18</v>
      </c>
      <c r="I40" s="90">
        <v>0</v>
      </c>
      <c r="J40" s="90">
        <v>0</v>
      </c>
      <c r="K40" s="90">
        <v>0</v>
      </c>
      <c r="L40" s="90">
        <v>16</v>
      </c>
      <c r="M40" s="90">
        <v>0</v>
      </c>
      <c r="N40" s="90">
        <v>15</v>
      </c>
      <c r="O40" s="90">
        <v>0</v>
      </c>
      <c r="P40" s="90">
        <v>16</v>
      </c>
      <c r="S40" s="90"/>
      <c r="T40" s="90"/>
      <c r="U40" s="90">
        <v>0</v>
      </c>
      <c r="V40" s="90">
        <v>0</v>
      </c>
      <c r="W40" s="90"/>
      <c r="Z40" s="90">
        <v>0</v>
      </c>
      <c r="AA40" s="90">
        <v>0</v>
      </c>
      <c r="AB40" s="90">
        <v>17</v>
      </c>
      <c r="AC40" s="90">
        <v>18</v>
      </c>
      <c r="AD40" s="90">
        <v>16</v>
      </c>
      <c r="AE40" s="90"/>
      <c r="AF40" s="90"/>
      <c r="AI40" s="90"/>
      <c r="AJ40" s="90"/>
      <c r="AK40" s="90"/>
      <c r="AL40" s="90">
        <v>8</v>
      </c>
      <c r="AM40" s="90">
        <v>8</v>
      </c>
      <c r="AN40" s="90">
        <v>15</v>
      </c>
      <c r="AP40" s="90"/>
      <c r="AQ40" s="90"/>
      <c r="AR40" s="90"/>
      <c r="AT40" s="90"/>
      <c r="AU40" s="90">
        <v>4</v>
      </c>
      <c r="AV40" s="90">
        <v>6</v>
      </c>
      <c r="AW40" s="90">
        <v>9</v>
      </c>
      <c r="AX40" s="90">
        <v>15</v>
      </c>
      <c r="AY40" s="90"/>
      <c r="AZ40" s="90"/>
      <c r="BA40" s="90"/>
      <c r="BB40" s="90"/>
      <c r="BC40" s="90"/>
      <c r="BD40" s="90"/>
      <c r="BE40" s="90"/>
      <c r="BF40" s="90"/>
      <c r="BG40" s="90"/>
      <c r="BI40" s="90"/>
      <c r="BJ40" s="90"/>
      <c r="BK40" s="90"/>
      <c r="BL40" s="90"/>
      <c r="BM40" s="90"/>
      <c r="BO40" s="90">
        <v>0</v>
      </c>
      <c r="BP40" s="90">
        <v>0</v>
      </c>
      <c r="BQ40" s="90"/>
      <c r="BR40" s="90"/>
      <c r="BS40" s="90"/>
      <c r="BT40" s="90"/>
      <c r="BU40" s="90">
        <v>0</v>
      </c>
      <c r="BV40" s="90">
        <v>0</v>
      </c>
      <c r="BW40" s="90">
        <v>13</v>
      </c>
      <c r="BX40" s="90">
        <v>0</v>
      </c>
      <c r="BY40" s="90">
        <v>0</v>
      </c>
      <c r="BZ40" s="90">
        <v>0</v>
      </c>
      <c r="CA40" s="90">
        <v>4</v>
      </c>
      <c r="CB40" s="90">
        <v>0</v>
      </c>
      <c r="CC40" s="90">
        <v>15</v>
      </c>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c r="DB40" s="90"/>
    </row>
    <row r="41" spans="1:106" x14ac:dyDescent="0.2">
      <c r="A41" s="1">
        <f t="shared" si="0"/>
        <v>40</v>
      </c>
      <c r="B41" t="s">
        <v>4726</v>
      </c>
      <c r="C41" s="1">
        <v>0</v>
      </c>
      <c r="E41" s="90">
        <v>0</v>
      </c>
      <c r="F41" s="90">
        <v>0</v>
      </c>
      <c r="G41" s="90">
        <v>0</v>
      </c>
      <c r="H41" s="90">
        <v>13</v>
      </c>
      <c r="I41" s="90">
        <v>0</v>
      </c>
      <c r="J41" s="90">
        <v>0</v>
      </c>
      <c r="K41" s="90">
        <v>0</v>
      </c>
      <c r="L41" s="90">
        <v>0</v>
      </c>
      <c r="M41" s="90">
        <v>0</v>
      </c>
      <c r="N41" s="90">
        <v>0</v>
      </c>
      <c r="O41" s="90">
        <v>0</v>
      </c>
      <c r="P41" s="90">
        <v>0</v>
      </c>
      <c r="S41" s="90"/>
      <c r="T41" s="90"/>
      <c r="U41" s="90">
        <v>0</v>
      </c>
      <c r="V41" s="90">
        <v>0</v>
      </c>
      <c r="W41" s="90"/>
      <c r="Z41" s="90">
        <v>0</v>
      </c>
      <c r="AA41" s="90">
        <v>0</v>
      </c>
      <c r="AB41" s="90">
        <v>0</v>
      </c>
      <c r="AC41" s="90">
        <v>0</v>
      </c>
      <c r="AD41" s="90">
        <v>15</v>
      </c>
      <c r="AE41" s="90"/>
      <c r="AF41" s="90"/>
      <c r="AI41" s="90"/>
      <c r="AJ41" s="90"/>
      <c r="AK41" s="90"/>
      <c r="AL41" s="90">
        <v>0</v>
      </c>
      <c r="AM41" s="90">
        <v>0</v>
      </c>
      <c r="AN41" s="90">
        <v>0</v>
      </c>
      <c r="AP41" s="90"/>
      <c r="AQ41" s="90"/>
      <c r="AR41" s="90"/>
      <c r="AT41" s="90"/>
      <c r="AU41" s="90">
        <v>0</v>
      </c>
      <c r="AV41" s="90">
        <v>0</v>
      </c>
      <c r="AW41" s="90">
        <v>0</v>
      </c>
      <c r="AX41" s="90">
        <v>0</v>
      </c>
      <c r="AY41" s="90"/>
      <c r="AZ41" s="90"/>
      <c r="BA41" s="90"/>
      <c r="BB41" s="90"/>
      <c r="BC41" s="90"/>
      <c r="BD41" s="90"/>
      <c r="BE41" s="90"/>
      <c r="BF41" s="90"/>
      <c r="BG41" s="90"/>
      <c r="BI41" s="90"/>
      <c r="BJ41" s="90"/>
      <c r="BK41" s="90"/>
      <c r="BL41" s="90"/>
      <c r="BM41" s="90"/>
      <c r="BO41" s="90">
        <v>0</v>
      </c>
      <c r="BP41" s="90">
        <v>0</v>
      </c>
      <c r="BQ41" s="90"/>
      <c r="BR41" s="90"/>
      <c r="BS41" s="90"/>
      <c r="BT41" s="90"/>
      <c r="BU41" s="90">
        <v>0</v>
      </c>
      <c r="BV41" s="90">
        <v>0</v>
      </c>
      <c r="BW41" s="90">
        <v>0</v>
      </c>
      <c r="BX41" s="90">
        <v>0</v>
      </c>
      <c r="BY41" s="90">
        <v>0</v>
      </c>
      <c r="BZ41" s="90">
        <v>0</v>
      </c>
      <c r="CA41" s="90">
        <v>0</v>
      </c>
      <c r="CB41" s="90">
        <v>0</v>
      </c>
      <c r="CC41" s="90">
        <v>0</v>
      </c>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row>
    <row r="42" spans="1:106" x14ac:dyDescent="0.2">
      <c r="A42" s="1">
        <f t="shared" si="0"/>
        <v>41</v>
      </c>
      <c r="B42" t="s">
        <v>4727</v>
      </c>
      <c r="C42" s="1">
        <v>0</v>
      </c>
      <c r="E42" s="90">
        <v>0</v>
      </c>
      <c r="F42" s="90">
        <v>0</v>
      </c>
      <c r="G42" s="90">
        <v>0</v>
      </c>
      <c r="H42" s="90">
        <v>0</v>
      </c>
      <c r="I42" s="90">
        <v>0</v>
      </c>
      <c r="J42" s="90">
        <v>0</v>
      </c>
      <c r="K42" s="90">
        <v>0</v>
      </c>
      <c r="L42" s="90">
        <v>0</v>
      </c>
      <c r="M42" s="90">
        <v>0</v>
      </c>
      <c r="N42" s="90">
        <v>0</v>
      </c>
      <c r="O42" s="90">
        <v>0</v>
      </c>
      <c r="P42" s="90">
        <v>0</v>
      </c>
      <c r="S42" s="90"/>
      <c r="T42" s="90"/>
      <c r="U42" s="90">
        <v>0</v>
      </c>
      <c r="V42" s="90">
        <v>0</v>
      </c>
      <c r="W42" s="90"/>
      <c r="Z42" s="90">
        <v>0</v>
      </c>
      <c r="AA42" s="90">
        <v>0</v>
      </c>
      <c r="AB42" s="90">
        <v>0</v>
      </c>
      <c r="AC42" s="90">
        <v>0</v>
      </c>
      <c r="AD42" s="90">
        <v>0</v>
      </c>
      <c r="AE42" s="90"/>
      <c r="AF42" s="90"/>
      <c r="AI42" s="90"/>
      <c r="AJ42" s="90"/>
      <c r="AK42" s="90"/>
      <c r="AL42" s="90">
        <v>0</v>
      </c>
      <c r="AM42" s="90">
        <v>0</v>
      </c>
      <c r="AN42" s="90">
        <v>0</v>
      </c>
      <c r="AP42" s="90"/>
      <c r="AQ42" s="90"/>
      <c r="AR42" s="90"/>
      <c r="AT42" s="90"/>
      <c r="AU42" s="90">
        <v>0</v>
      </c>
      <c r="AV42" s="90">
        <v>0</v>
      </c>
      <c r="AW42" s="90">
        <v>0</v>
      </c>
      <c r="AX42" s="90">
        <v>0</v>
      </c>
      <c r="AY42" s="90"/>
      <c r="AZ42" s="90"/>
      <c r="BA42" s="90"/>
      <c r="BB42" s="90"/>
      <c r="BC42" s="90"/>
      <c r="BD42" s="90"/>
      <c r="BE42" s="90"/>
      <c r="BF42" s="90"/>
      <c r="BG42" s="90"/>
      <c r="BI42" s="90"/>
      <c r="BJ42" s="90"/>
      <c r="BK42" s="90"/>
      <c r="BL42" s="90"/>
      <c r="BM42" s="90"/>
      <c r="BO42" s="90">
        <v>0</v>
      </c>
      <c r="BP42" s="90">
        <v>0</v>
      </c>
      <c r="BQ42" s="90"/>
      <c r="BR42" s="90"/>
      <c r="BS42" s="90"/>
      <c r="BT42" s="90"/>
      <c r="BU42" s="90">
        <v>0</v>
      </c>
      <c r="BV42" s="90">
        <v>0</v>
      </c>
      <c r="BW42" s="90">
        <v>0</v>
      </c>
      <c r="BX42" s="90">
        <v>0</v>
      </c>
      <c r="BY42" s="90">
        <v>0</v>
      </c>
      <c r="BZ42" s="90">
        <v>0</v>
      </c>
      <c r="CA42" s="90">
        <v>0</v>
      </c>
      <c r="CB42" s="90">
        <v>0</v>
      </c>
      <c r="CC42" s="90">
        <v>0</v>
      </c>
      <c r="CD42" s="90"/>
      <c r="CE42" s="90"/>
      <c r="CF42" s="90"/>
      <c r="CG42" s="90"/>
      <c r="CH42" s="90"/>
      <c r="CI42" s="90"/>
      <c r="CJ42" s="90"/>
      <c r="CK42" s="90"/>
      <c r="CL42" s="90"/>
      <c r="CM42" s="90"/>
      <c r="CN42" s="90"/>
      <c r="CO42" s="90"/>
      <c r="CP42" s="90"/>
      <c r="CQ42" s="90"/>
      <c r="CR42" s="90"/>
      <c r="CS42" s="90"/>
      <c r="CT42" s="90"/>
      <c r="CU42" s="90"/>
      <c r="CV42" s="90"/>
      <c r="CW42" s="90"/>
      <c r="CX42" s="90"/>
      <c r="CY42" s="90"/>
      <c r="CZ42" s="90"/>
      <c r="DA42" s="90"/>
      <c r="DB42" s="90"/>
    </row>
    <row r="43" spans="1:106" x14ac:dyDescent="0.2">
      <c r="A43" s="1">
        <f t="shared" si="0"/>
        <v>42</v>
      </c>
      <c r="B43" t="s">
        <v>4728</v>
      </c>
      <c r="C43" s="1">
        <v>0</v>
      </c>
      <c r="E43" s="90">
        <v>0</v>
      </c>
      <c r="F43" s="90" t="s">
        <v>4692</v>
      </c>
      <c r="G43" s="90" t="s">
        <v>4902</v>
      </c>
      <c r="H43" s="90" t="s">
        <v>4867</v>
      </c>
      <c r="I43" s="90">
        <v>0</v>
      </c>
      <c r="J43" s="90">
        <v>0</v>
      </c>
      <c r="K43" s="90">
        <v>0</v>
      </c>
      <c r="L43" s="90" t="s">
        <v>4692</v>
      </c>
      <c r="M43" s="90">
        <v>0</v>
      </c>
      <c r="N43" s="90" t="s">
        <v>4900</v>
      </c>
      <c r="O43" s="90">
        <v>0</v>
      </c>
      <c r="P43" s="90" t="s">
        <v>4867</v>
      </c>
      <c r="S43" s="90"/>
      <c r="T43" s="90"/>
      <c r="U43" s="90">
        <v>0</v>
      </c>
      <c r="V43" s="90">
        <v>0</v>
      </c>
      <c r="W43" s="90"/>
      <c r="Z43" s="90">
        <v>0</v>
      </c>
      <c r="AA43" s="90">
        <v>0</v>
      </c>
      <c r="AB43" s="90" t="s">
        <v>4692</v>
      </c>
      <c r="AC43" s="90" t="s">
        <v>4867</v>
      </c>
      <c r="AD43" s="90" t="s">
        <v>4692</v>
      </c>
      <c r="AE43" s="90"/>
      <c r="AF43" s="90"/>
      <c r="AI43" s="90"/>
      <c r="AJ43" s="90"/>
      <c r="AK43" s="90"/>
      <c r="AL43" s="124" t="s">
        <v>5113</v>
      </c>
      <c r="AM43" s="124" t="s">
        <v>5014</v>
      </c>
      <c r="AN43" s="124" t="s">
        <v>5113</v>
      </c>
      <c r="AP43" s="90"/>
      <c r="AQ43" s="90"/>
      <c r="AR43" s="90"/>
      <c r="AT43" s="90"/>
      <c r="AU43" s="124" t="s">
        <v>4900</v>
      </c>
      <c r="AV43" s="124" t="s">
        <v>4900</v>
      </c>
      <c r="AW43" s="90" t="s">
        <v>4692</v>
      </c>
      <c r="AX43" s="124" t="s">
        <v>4912</v>
      </c>
      <c r="AY43" s="90"/>
      <c r="AZ43" s="90"/>
      <c r="BA43" s="90"/>
      <c r="BB43" s="90"/>
      <c r="BC43" s="90"/>
      <c r="BD43" s="90"/>
      <c r="BE43" s="90"/>
      <c r="BF43" s="90"/>
      <c r="BG43" s="90"/>
      <c r="BI43" s="90"/>
      <c r="BJ43" s="90"/>
      <c r="BK43" s="90"/>
      <c r="BL43" s="90"/>
      <c r="BM43" s="90"/>
      <c r="BO43" s="90">
        <v>0</v>
      </c>
      <c r="BP43" s="90">
        <v>0</v>
      </c>
      <c r="BQ43" s="90"/>
      <c r="BR43" s="90"/>
      <c r="BS43" s="90"/>
      <c r="BT43" s="90"/>
      <c r="BU43" s="90">
        <v>0</v>
      </c>
      <c r="BV43" s="90">
        <v>0</v>
      </c>
      <c r="BW43" s="90" t="s">
        <v>4692</v>
      </c>
      <c r="BX43" s="90">
        <v>0</v>
      </c>
      <c r="BY43" s="90">
        <v>0</v>
      </c>
      <c r="BZ43" s="90">
        <v>0</v>
      </c>
      <c r="CA43" s="90" t="s">
        <v>4696</v>
      </c>
      <c r="CB43" s="90">
        <v>0</v>
      </c>
      <c r="CC43" s="90" t="s">
        <v>4900</v>
      </c>
      <c r="CD43" s="90"/>
      <c r="CE43" s="90"/>
      <c r="CF43" s="90"/>
      <c r="CG43" s="90"/>
      <c r="CH43" s="90"/>
      <c r="CI43" s="90"/>
      <c r="CJ43" s="90"/>
      <c r="CK43" s="90"/>
      <c r="CL43" s="90"/>
      <c r="CM43" s="90"/>
      <c r="CN43" s="90"/>
      <c r="CO43" s="90"/>
      <c r="CP43" s="90"/>
      <c r="CQ43" s="90"/>
      <c r="CR43" s="90"/>
      <c r="CS43" s="90"/>
      <c r="CT43" s="90"/>
      <c r="CU43" s="90"/>
      <c r="CV43" s="90"/>
      <c r="CW43" s="90"/>
      <c r="CX43" s="90"/>
      <c r="CY43" s="90"/>
      <c r="CZ43" s="90"/>
      <c r="DA43" s="90"/>
      <c r="DB43" s="90"/>
    </row>
    <row r="44" spans="1:106" x14ac:dyDescent="0.2">
      <c r="A44" s="1">
        <f t="shared" si="0"/>
        <v>43</v>
      </c>
      <c r="B44" t="s">
        <v>4729</v>
      </c>
      <c r="C44" s="1">
        <v>0</v>
      </c>
      <c r="E44" s="91">
        <v>0</v>
      </c>
      <c r="F44" s="91">
        <v>6</v>
      </c>
      <c r="G44" s="91">
        <v>7</v>
      </c>
      <c r="H44" s="91">
        <v>21</v>
      </c>
      <c r="I44" s="91">
        <v>0</v>
      </c>
      <c r="J44" s="91">
        <v>0</v>
      </c>
      <c r="K44" s="91">
        <v>0</v>
      </c>
      <c r="L44" s="91">
        <v>7</v>
      </c>
      <c r="M44" s="91">
        <v>0</v>
      </c>
      <c r="N44" s="91">
        <v>6</v>
      </c>
      <c r="O44" s="91">
        <v>0</v>
      </c>
      <c r="P44" s="91">
        <v>18</v>
      </c>
      <c r="S44" s="91"/>
      <c r="T44" s="91"/>
      <c r="U44" s="91">
        <v>0</v>
      </c>
      <c r="V44" s="91">
        <v>0</v>
      </c>
      <c r="W44" s="91"/>
      <c r="Z44" s="91">
        <v>0</v>
      </c>
      <c r="AA44" s="91">
        <v>0</v>
      </c>
      <c r="AB44" s="91">
        <v>10</v>
      </c>
      <c r="AC44" s="91">
        <v>7</v>
      </c>
      <c r="AD44" s="91">
        <v>16</v>
      </c>
      <c r="AE44" s="91"/>
      <c r="AF44" s="91"/>
      <c r="AI44" s="91"/>
      <c r="AJ44" s="91"/>
      <c r="AK44" s="91"/>
      <c r="AL44" s="91">
        <v>9</v>
      </c>
      <c r="AM44" s="91">
        <v>12</v>
      </c>
      <c r="AN44" s="91">
        <v>21</v>
      </c>
      <c r="AP44" s="91"/>
      <c r="AQ44" s="91"/>
      <c r="AR44" s="91"/>
      <c r="AT44" s="91"/>
      <c r="AU44" s="91">
        <v>4</v>
      </c>
      <c r="AV44" s="91">
        <v>4</v>
      </c>
      <c r="AW44" s="91">
        <v>9</v>
      </c>
      <c r="AX44" s="91">
        <v>6</v>
      </c>
      <c r="AY44" s="91"/>
      <c r="AZ44" s="91"/>
      <c r="BA44" s="91"/>
      <c r="BB44" s="91"/>
      <c r="BC44" s="91"/>
      <c r="BD44" s="91"/>
      <c r="BE44" s="91"/>
      <c r="BF44" s="91"/>
      <c r="BG44" s="91"/>
      <c r="BI44" s="91"/>
      <c r="BJ44" s="91"/>
      <c r="BK44" s="91"/>
      <c r="BL44" s="91"/>
      <c r="BM44" s="91"/>
      <c r="BO44" s="91">
        <v>0</v>
      </c>
      <c r="BP44" s="91">
        <v>0</v>
      </c>
      <c r="BQ44" s="91"/>
      <c r="BR44" s="91"/>
      <c r="BS44" s="91"/>
      <c r="BT44" s="91"/>
      <c r="BU44" s="91">
        <v>0</v>
      </c>
      <c r="BV44" s="91">
        <v>0</v>
      </c>
      <c r="BW44" s="91">
        <v>12</v>
      </c>
      <c r="BX44" s="91">
        <v>0</v>
      </c>
      <c r="BY44" s="91">
        <v>0</v>
      </c>
      <c r="BZ44" s="91">
        <v>0</v>
      </c>
      <c r="CA44" s="91">
        <v>9</v>
      </c>
      <c r="CB44" s="91">
        <v>0</v>
      </c>
      <c r="CC44" s="91">
        <v>16</v>
      </c>
      <c r="CD44" s="91"/>
      <c r="CE44" s="91"/>
      <c r="CF44" s="91"/>
      <c r="CG44" s="91"/>
      <c r="CH44" s="91"/>
      <c r="CI44" s="91"/>
      <c r="CJ44" s="91"/>
      <c r="CK44" s="91"/>
      <c r="CL44" s="91"/>
      <c r="CM44" s="91"/>
      <c r="CN44" s="91"/>
      <c r="CO44" s="91"/>
      <c r="CP44" s="91"/>
      <c r="CQ44" s="91"/>
      <c r="CR44" s="91"/>
      <c r="CS44" s="91"/>
      <c r="CT44" s="91"/>
      <c r="CU44" s="91"/>
      <c r="CV44" s="91"/>
      <c r="CW44" s="91"/>
      <c r="CX44" s="91"/>
      <c r="CY44" s="91"/>
      <c r="CZ44" s="91"/>
      <c r="DA44" s="91"/>
      <c r="DB44" s="91"/>
    </row>
    <row r="45" spans="1:106" ht="38.25" x14ac:dyDescent="0.2">
      <c r="A45" s="1">
        <f t="shared" si="0"/>
        <v>44</v>
      </c>
      <c r="B45" t="s">
        <v>4730</v>
      </c>
      <c r="C45" s="1">
        <v>0</v>
      </c>
      <c r="E45" s="91">
        <v>0</v>
      </c>
      <c r="F45" s="91" t="s">
        <v>51</v>
      </c>
      <c r="G45" s="91" t="s">
        <v>4906</v>
      </c>
      <c r="H45" s="91">
        <v>0</v>
      </c>
      <c r="I45" s="91">
        <v>0</v>
      </c>
      <c r="J45" s="91">
        <v>0</v>
      </c>
      <c r="K45" s="91">
        <v>0</v>
      </c>
      <c r="L45" s="91" t="s">
        <v>5043</v>
      </c>
      <c r="M45" s="91">
        <v>0</v>
      </c>
      <c r="N45" s="91" t="s">
        <v>5067</v>
      </c>
      <c r="O45" s="91">
        <v>0</v>
      </c>
      <c r="P45" s="91">
        <v>0</v>
      </c>
      <c r="S45" s="91"/>
      <c r="T45" s="91"/>
      <c r="U45" s="91">
        <v>0</v>
      </c>
      <c r="V45" s="91">
        <v>0</v>
      </c>
      <c r="W45" s="91"/>
      <c r="Z45" s="91">
        <v>0</v>
      </c>
      <c r="AA45" s="91">
        <v>0</v>
      </c>
      <c r="AB45" s="91">
        <v>0</v>
      </c>
      <c r="AC45" s="91" t="s">
        <v>5380</v>
      </c>
      <c r="AD45" s="91" t="s">
        <v>5411</v>
      </c>
      <c r="AE45" s="91"/>
      <c r="AF45" s="91"/>
      <c r="AI45" s="91"/>
      <c r="AJ45" s="91"/>
      <c r="AK45" s="91"/>
      <c r="AL45" s="91"/>
      <c r="AM45" s="123" t="s">
        <v>5263</v>
      </c>
      <c r="AN45" s="123" t="s">
        <v>5274</v>
      </c>
      <c r="AP45" s="91"/>
      <c r="AQ45" s="91"/>
      <c r="AR45" s="91"/>
      <c r="AT45" s="91"/>
      <c r="AU45" s="91"/>
      <c r="AV45" s="123" t="s">
        <v>5401</v>
      </c>
      <c r="AW45" s="91" t="s">
        <v>3880</v>
      </c>
      <c r="AX45" s="91"/>
      <c r="AY45" s="91"/>
      <c r="AZ45" s="91"/>
      <c r="BA45" s="91"/>
      <c r="BB45" s="91"/>
      <c r="BC45" s="91"/>
      <c r="BD45" s="91"/>
      <c r="BE45" s="91"/>
      <c r="BF45" s="91"/>
      <c r="BG45" s="91"/>
      <c r="BI45" s="91"/>
      <c r="BJ45" s="91"/>
      <c r="BK45" s="91"/>
      <c r="BL45" s="91"/>
      <c r="BM45" s="91"/>
      <c r="BO45" s="91">
        <v>0</v>
      </c>
      <c r="BP45" s="91">
        <v>0</v>
      </c>
      <c r="BQ45" s="91"/>
      <c r="BR45" s="91"/>
      <c r="BS45" s="91"/>
      <c r="BT45" s="91"/>
      <c r="BU45" s="91">
        <v>0</v>
      </c>
      <c r="BV45" s="91">
        <v>0</v>
      </c>
      <c r="BW45" s="91">
        <v>0</v>
      </c>
      <c r="BX45" s="91">
        <v>0</v>
      </c>
      <c r="BY45" s="91">
        <v>0</v>
      </c>
      <c r="BZ45" s="91">
        <v>0</v>
      </c>
      <c r="CA45" s="91">
        <v>0</v>
      </c>
      <c r="CB45" s="91">
        <v>0</v>
      </c>
      <c r="CC45" s="91">
        <v>0</v>
      </c>
      <c r="CD45" s="91"/>
      <c r="CE45" s="91"/>
      <c r="CF45" s="91"/>
      <c r="CG45" s="91"/>
      <c r="CH45" s="91"/>
      <c r="CI45" s="91"/>
      <c r="CJ45" s="91"/>
      <c r="CK45" s="91"/>
      <c r="CL45" s="91"/>
      <c r="CM45" s="91"/>
      <c r="CN45" s="91"/>
      <c r="CO45" s="91"/>
      <c r="CP45" s="91"/>
      <c r="CQ45" s="91"/>
      <c r="CR45" s="91"/>
      <c r="CS45" s="91"/>
      <c r="CT45" s="91"/>
      <c r="CU45" s="91"/>
      <c r="CV45" s="91"/>
      <c r="CW45" s="91"/>
      <c r="CX45" s="91"/>
      <c r="CY45" s="91"/>
      <c r="CZ45" s="91"/>
      <c r="DA45" s="91"/>
      <c r="DB45" s="91"/>
    </row>
    <row r="46" spans="1:106" x14ac:dyDescent="0.2">
      <c r="A46" s="1">
        <f t="shared" si="0"/>
        <v>45</v>
      </c>
      <c r="B46" t="s">
        <v>4731</v>
      </c>
      <c r="C46" s="1">
        <v>0</v>
      </c>
      <c r="E46" s="90">
        <v>0</v>
      </c>
      <c r="F46" s="90">
        <v>11</v>
      </c>
      <c r="G46" s="90">
        <v>16</v>
      </c>
      <c r="H46" s="90">
        <v>0</v>
      </c>
      <c r="I46" s="90">
        <v>0</v>
      </c>
      <c r="J46" s="90">
        <v>0</v>
      </c>
      <c r="K46" s="90">
        <v>0</v>
      </c>
      <c r="L46" s="90">
        <v>17</v>
      </c>
      <c r="M46" s="90">
        <v>0</v>
      </c>
      <c r="N46" s="90">
        <v>13</v>
      </c>
      <c r="O46" s="90">
        <v>0</v>
      </c>
      <c r="P46" s="90">
        <v>0</v>
      </c>
      <c r="S46" s="90"/>
      <c r="T46" s="90"/>
      <c r="U46" s="90">
        <v>0</v>
      </c>
      <c r="V46" s="90">
        <v>0</v>
      </c>
      <c r="W46" s="90"/>
      <c r="Z46" s="90">
        <v>0</v>
      </c>
      <c r="AA46" s="90">
        <v>0</v>
      </c>
      <c r="AB46" s="90">
        <v>0</v>
      </c>
      <c r="AC46" s="90">
        <v>18</v>
      </c>
      <c r="AD46" s="90">
        <v>20</v>
      </c>
      <c r="AE46" s="90"/>
      <c r="AF46" s="90"/>
      <c r="AI46" s="90"/>
      <c r="AJ46" s="90"/>
      <c r="AK46" s="90"/>
      <c r="AL46" s="90"/>
      <c r="AM46" s="90">
        <v>9</v>
      </c>
      <c r="AN46" s="90">
        <v>17</v>
      </c>
      <c r="AP46" s="90"/>
      <c r="AQ46" s="90"/>
      <c r="AR46" s="90"/>
      <c r="AT46" s="90"/>
      <c r="AU46" s="90"/>
      <c r="AV46" s="90">
        <v>6</v>
      </c>
      <c r="AW46" s="90">
        <v>15</v>
      </c>
      <c r="AX46" s="90">
        <v>14</v>
      </c>
      <c r="AY46" s="90"/>
      <c r="AZ46" s="90"/>
      <c r="BA46" s="90"/>
      <c r="BB46" s="90"/>
      <c r="BC46" s="90"/>
      <c r="BD46" s="90"/>
      <c r="BE46" s="90"/>
      <c r="BF46" s="90"/>
      <c r="BG46" s="90"/>
      <c r="BI46" s="90"/>
      <c r="BJ46" s="90"/>
      <c r="BK46" s="90"/>
      <c r="BL46" s="90"/>
      <c r="BM46" s="90"/>
      <c r="BO46" s="90">
        <v>0</v>
      </c>
      <c r="BP46" s="90">
        <v>0</v>
      </c>
      <c r="BQ46" s="90"/>
      <c r="BR46" s="90"/>
      <c r="BS46" s="90"/>
      <c r="BT46" s="90"/>
      <c r="BU46" s="90">
        <v>0</v>
      </c>
      <c r="BV46" s="90">
        <v>0</v>
      </c>
      <c r="BW46" s="90">
        <v>0</v>
      </c>
      <c r="BX46" s="90">
        <v>0</v>
      </c>
      <c r="BY46" s="90">
        <v>0</v>
      </c>
      <c r="BZ46" s="90">
        <v>0</v>
      </c>
      <c r="CA46" s="90">
        <v>0</v>
      </c>
      <c r="CB46" s="90">
        <v>0</v>
      </c>
      <c r="CC46" s="90">
        <v>0</v>
      </c>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row>
    <row r="47" spans="1:106" x14ac:dyDescent="0.2">
      <c r="A47" s="1">
        <f t="shared" si="0"/>
        <v>46</v>
      </c>
      <c r="B47" t="s">
        <v>4732</v>
      </c>
      <c r="C47" s="1">
        <v>0</v>
      </c>
      <c r="E47" s="90">
        <v>0</v>
      </c>
      <c r="F47" s="90">
        <v>0</v>
      </c>
      <c r="G47" s="90">
        <v>0</v>
      </c>
      <c r="H47" s="90">
        <v>0</v>
      </c>
      <c r="I47" s="90">
        <v>0</v>
      </c>
      <c r="J47" s="90">
        <v>0</v>
      </c>
      <c r="K47" s="90">
        <v>0</v>
      </c>
      <c r="L47" s="90">
        <v>0</v>
      </c>
      <c r="M47" s="90">
        <v>0</v>
      </c>
      <c r="N47" s="90">
        <v>0</v>
      </c>
      <c r="O47" s="90">
        <v>0</v>
      </c>
      <c r="P47" s="90">
        <v>0</v>
      </c>
      <c r="S47" s="90"/>
      <c r="T47" s="90"/>
      <c r="U47" s="90">
        <v>0</v>
      </c>
      <c r="V47" s="90">
        <v>0</v>
      </c>
      <c r="W47" s="90"/>
      <c r="Z47" s="90">
        <v>0</v>
      </c>
      <c r="AA47" s="90">
        <v>0</v>
      </c>
      <c r="AB47" s="90">
        <v>0</v>
      </c>
      <c r="AC47" s="90">
        <v>0</v>
      </c>
      <c r="AD47" s="90">
        <v>19</v>
      </c>
      <c r="AE47" s="90"/>
      <c r="AF47" s="90"/>
      <c r="AI47" s="90"/>
      <c r="AJ47" s="90"/>
      <c r="AK47" s="90"/>
      <c r="AL47" s="90"/>
      <c r="AM47" s="90">
        <v>0</v>
      </c>
      <c r="AN47" s="90">
        <v>0</v>
      </c>
      <c r="AP47" s="90"/>
      <c r="AQ47" s="90"/>
      <c r="AR47" s="90"/>
      <c r="AT47" s="90"/>
      <c r="AU47" s="90"/>
      <c r="AV47" s="90">
        <v>0</v>
      </c>
      <c r="AW47" s="90">
        <v>0</v>
      </c>
      <c r="AX47" s="90">
        <v>0</v>
      </c>
      <c r="AY47" s="90"/>
      <c r="AZ47" s="90"/>
      <c r="BA47" s="90"/>
      <c r="BB47" s="90"/>
      <c r="BC47" s="90"/>
      <c r="BD47" s="90"/>
      <c r="BE47" s="90"/>
      <c r="BF47" s="90"/>
      <c r="BG47" s="90"/>
      <c r="BI47" s="90"/>
      <c r="BJ47" s="90"/>
      <c r="BK47" s="90"/>
      <c r="BL47" s="90"/>
      <c r="BM47" s="90"/>
      <c r="BO47" s="90">
        <v>0</v>
      </c>
      <c r="BP47" s="90">
        <v>0</v>
      </c>
      <c r="BQ47" s="90"/>
      <c r="BR47" s="90"/>
      <c r="BS47" s="90"/>
      <c r="BT47" s="90"/>
      <c r="BU47" s="90">
        <v>0</v>
      </c>
      <c r="BV47" s="90">
        <v>0</v>
      </c>
      <c r="BW47" s="90">
        <v>0</v>
      </c>
      <c r="BX47" s="90">
        <v>0</v>
      </c>
      <c r="BY47" s="90">
        <v>0</v>
      </c>
      <c r="BZ47" s="90">
        <v>0</v>
      </c>
      <c r="CA47" s="90">
        <v>0</v>
      </c>
      <c r="CB47" s="90">
        <v>0</v>
      </c>
      <c r="CC47" s="90">
        <v>0</v>
      </c>
      <c r="CD47" s="90"/>
      <c r="CE47" s="90"/>
      <c r="CF47" s="90"/>
      <c r="CG47" s="90"/>
      <c r="CH47" s="90"/>
      <c r="CI47" s="90"/>
      <c r="CJ47" s="90"/>
      <c r="CK47" s="90"/>
      <c r="CL47" s="90"/>
      <c r="CM47" s="90"/>
      <c r="CN47" s="90"/>
      <c r="CO47" s="90"/>
      <c r="CP47" s="90"/>
      <c r="CQ47" s="90"/>
      <c r="CR47" s="90"/>
      <c r="CS47" s="90"/>
      <c r="CT47" s="90"/>
      <c r="CU47" s="90"/>
      <c r="CV47" s="90"/>
      <c r="CW47" s="90"/>
      <c r="CX47" s="90"/>
      <c r="CY47" s="90"/>
      <c r="CZ47" s="90"/>
      <c r="DA47" s="90"/>
      <c r="DB47" s="90"/>
    </row>
    <row r="48" spans="1:106" x14ac:dyDescent="0.2">
      <c r="A48" s="1">
        <f t="shared" si="0"/>
        <v>47</v>
      </c>
      <c r="B48" t="s">
        <v>4733</v>
      </c>
      <c r="C48" s="1">
        <v>0</v>
      </c>
      <c r="E48" s="90">
        <v>0</v>
      </c>
      <c r="F48" s="90">
        <v>0</v>
      </c>
      <c r="G48" s="90">
        <v>0</v>
      </c>
      <c r="H48" s="90">
        <v>0</v>
      </c>
      <c r="I48" s="90">
        <v>0</v>
      </c>
      <c r="J48" s="90">
        <v>0</v>
      </c>
      <c r="K48" s="90">
        <v>0</v>
      </c>
      <c r="L48" s="90">
        <v>0</v>
      </c>
      <c r="M48" s="90">
        <v>0</v>
      </c>
      <c r="N48" s="90">
        <v>0</v>
      </c>
      <c r="O48" s="90">
        <v>0</v>
      </c>
      <c r="P48" s="90">
        <v>0</v>
      </c>
      <c r="S48" s="90"/>
      <c r="T48" s="90"/>
      <c r="U48" s="90">
        <v>0</v>
      </c>
      <c r="V48" s="90">
        <v>0</v>
      </c>
      <c r="W48" s="90"/>
      <c r="Z48" s="90">
        <v>0</v>
      </c>
      <c r="AA48" s="90">
        <v>0</v>
      </c>
      <c r="AB48" s="90">
        <v>0</v>
      </c>
      <c r="AC48" s="90">
        <v>0</v>
      </c>
      <c r="AD48" s="90">
        <v>0</v>
      </c>
      <c r="AE48" s="90"/>
      <c r="AF48" s="90"/>
      <c r="AI48" s="90"/>
      <c r="AJ48" s="90"/>
      <c r="AK48" s="90"/>
      <c r="AL48" s="90"/>
      <c r="AM48" s="90">
        <v>0</v>
      </c>
      <c r="AN48" s="90">
        <v>0</v>
      </c>
      <c r="AP48" s="90"/>
      <c r="AQ48" s="90"/>
      <c r="AR48" s="90"/>
      <c r="AT48" s="90"/>
      <c r="AU48" s="90"/>
      <c r="AV48" s="90">
        <v>0</v>
      </c>
      <c r="AW48" s="90">
        <v>0</v>
      </c>
      <c r="AX48" s="90">
        <v>0</v>
      </c>
      <c r="AY48" s="90"/>
      <c r="AZ48" s="90"/>
      <c r="BA48" s="90"/>
      <c r="BB48" s="90"/>
      <c r="BC48" s="90"/>
      <c r="BD48" s="90"/>
      <c r="BE48" s="90"/>
      <c r="BF48" s="90"/>
      <c r="BG48" s="90"/>
      <c r="BI48" s="90"/>
      <c r="BJ48" s="90"/>
      <c r="BK48" s="90"/>
      <c r="BL48" s="90"/>
      <c r="BM48" s="90"/>
      <c r="BO48" s="90">
        <v>0</v>
      </c>
      <c r="BP48" s="90">
        <v>0</v>
      </c>
      <c r="BQ48" s="90"/>
      <c r="BR48" s="90"/>
      <c r="BS48" s="90"/>
      <c r="BT48" s="90"/>
      <c r="BU48" s="90">
        <v>0</v>
      </c>
      <c r="BV48" s="90">
        <v>0</v>
      </c>
      <c r="BW48" s="90">
        <v>0</v>
      </c>
      <c r="BX48" s="90">
        <v>0</v>
      </c>
      <c r="BY48" s="90">
        <v>0</v>
      </c>
      <c r="BZ48" s="90">
        <v>0</v>
      </c>
      <c r="CA48" s="90">
        <v>0</v>
      </c>
      <c r="CB48" s="90">
        <v>0</v>
      </c>
      <c r="CC48" s="90">
        <v>0</v>
      </c>
      <c r="CD48" s="90"/>
      <c r="CE48" s="90"/>
      <c r="CF48" s="90"/>
      <c r="CG48" s="90"/>
      <c r="CH48" s="90"/>
      <c r="CI48" s="90"/>
      <c r="CJ48" s="90"/>
      <c r="CK48" s="90"/>
      <c r="CL48" s="90"/>
      <c r="CM48" s="90"/>
      <c r="CN48" s="90"/>
      <c r="CO48" s="90"/>
      <c r="CP48" s="90"/>
      <c r="CQ48" s="90"/>
      <c r="CR48" s="90"/>
      <c r="CS48" s="90"/>
      <c r="CT48" s="90"/>
      <c r="CU48" s="90"/>
      <c r="CV48" s="90"/>
      <c r="CW48" s="90"/>
      <c r="CX48" s="90"/>
      <c r="CY48" s="90"/>
      <c r="CZ48" s="90"/>
      <c r="DA48" s="90"/>
      <c r="DB48" s="90"/>
    </row>
    <row r="49" spans="1:106" x14ac:dyDescent="0.2">
      <c r="A49" s="1">
        <f t="shared" si="0"/>
        <v>48</v>
      </c>
      <c r="B49" t="s">
        <v>4734</v>
      </c>
      <c r="C49" s="1">
        <v>0</v>
      </c>
      <c r="E49" s="90">
        <v>0</v>
      </c>
      <c r="F49" s="90" t="s">
        <v>4692</v>
      </c>
      <c r="G49" s="90" t="s">
        <v>4904</v>
      </c>
      <c r="H49" s="90">
        <v>0</v>
      </c>
      <c r="I49" s="90">
        <v>0</v>
      </c>
      <c r="J49" s="90">
        <v>0</v>
      </c>
      <c r="K49" s="90">
        <v>0</v>
      </c>
      <c r="L49" s="90" t="s">
        <v>4692</v>
      </c>
      <c r="M49" s="90">
        <v>0</v>
      </c>
      <c r="N49" s="124" t="s">
        <v>4904</v>
      </c>
      <c r="O49" s="90">
        <v>0</v>
      </c>
      <c r="P49" s="90">
        <v>0</v>
      </c>
      <c r="S49" s="90"/>
      <c r="T49" s="90"/>
      <c r="U49" s="90">
        <v>0</v>
      </c>
      <c r="V49" s="90">
        <v>0</v>
      </c>
      <c r="W49" s="90"/>
      <c r="Z49" s="90">
        <v>0</v>
      </c>
      <c r="AA49" s="90">
        <v>0</v>
      </c>
      <c r="AB49" s="90">
        <v>0</v>
      </c>
      <c r="AC49" s="90" t="s">
        <v>4867</v>
      </c>
      <c r="AD49" s="90" t="s">
        <v>4692</v>
      </c>
      <c r="AE49" s="90"/>
      <c r="AF49" s="90"/>
      <c r="AI49" s="90"/>
      <c r="AJ49" s="90"/>
      <c r="AK49" s="90"/>
      <c r="AL49" s="90"/>
      <c r="AM49" s="124" t="s">
        <v>5014</v>
      </c>
      <c r="AN49" s="124" t="s">
        <v>5113</v>
      </c>
      <c r="AP49" s="90"/>
      <c r="AQ49" s="90"/>
      <c r="AR49" s="90"/>
      <c r="AT49" s="90"/>
      <c r="AU49" s="90"/>
      <c r="AV49" s="124" t="s">
        <v>4902</v>
      </c>
      <c r="AW49" s="90" t="s">
        <v>4867</v>
      </c>
      <c r="AX49" s="124" t="s">
        <v>4911</v>
      </c>
      <c r="AY49" s="90"/>
      <c r="AZ49" s="90"/>
      <c r="BA49" s="90"/>
      <c r="BB49" s="90"/>
      <c r="BC49" s="90"/>
      <c r="BD49" s="90"/>
      <c r="BE49" s="90"/>
      <c r="BF49" s="90"/>
      <c r="BG49" s="90"/>
      <c r="BI49" s="90"/>
      <c r="BJ49" s="90"/>
      <c r="BK49" s="90"/>
      <c r="BL49" s="90"/>
      <c r="BM49" s="90"/>
      <c r="BO49" s="90">
        <v>0</v>
      </c>
      <c r="BP49" s="90">
        <v>0</v>
      </c>
      <c r="BQ49" s="90"/>
      <c r="BR49" s="90"/>
      <c r="BS49" s="90"/>
      <c r="BT49" s="90"/>
      <c r="BU49" s="90">
        <v>0</v>
      </c>
      <c r="BV49" s="90">
        <v>0</v>
      </c>
      <c r="BW49" s="90">
        <v>0</v>
      </c>
      <c r="BX49" s="90">
        <v>0</v>
      </c>
      <c r="BY49" s="90">
        <v>0</v>
      </c>
      <c r="BZ49" s="90">
        <v>0</v>
      </c>
      <c r="CA49" s="90">
        <v>0</v>
      </c>
      <c r="CB49" s="90">
        <v>0</v>
      </c>
      <c r="CC49" s="90">
        <v>0</v>
      </c>
      <c r="CD49" s="90"/>
      <c r="CE49" s="90"/>
      <c r="CF49" s="90"/>
      <c r="CG49" s="90"/>
      <c r="CH49" s="90"/>
      <c r="CI49" s="90"/>
      <c r="CJ49" s="90"/>
      <c r="CK49" s="90"/>
      <c r="CL49" s="90"/>
      <c r="CM49" s="90"/>
      <c r="CN49" s="90"/>
      <c r="CO49" s="90"/>
      <c r="CP49" s="90"/>
      <c r="CQ49" s="90"/>
      <c r="CR49" s="90"/>
      <c r="CS49" s="90"/>
      <c r="CT49" s="90"/>
      <c r="CU49" s="90"/>
      <c r="CV49" s="90"/>
      <c r="CW49" s="90"/>
      <c r="CX49" s="90"/>
      <c r="CY49" s="90"/>
      <c r="CZ49" s="90"/>
      <c r="DA49" s="90"/>
      <c r="DB49" s="90"/>
    </row>
    <row r="50" spans="1:106" x14ac:dyDescent="0.2">
      <c r="A50" s="1">
        <f t="shared" si="0"/>
        <v>49</v>
      </c>
      <c r="B50" t="s">
        <v>4735</v>
      </c>
      <c r="C50" s="1">
        <v>0</v>
      </c>
      <c r="E50" s="91">
        <v>0</v>
      </c>
      <c r="F50" s="91">
        <v>4</v>
      </c>
      <c r="G50" s="91">
        <v>7</v>
      </c>
      <c r="H50" s="91">
        <v>0</v>
      </c>
      <c r="I50" s="91">
        <v>0</v>
      </c>
      <c r="J50" s="91">
        <v>0</v>
      </c>
      <c r="K50" s="91">
        <v>0</v>
      </c>
      <c r="L50" s="91">
        <v>8</v>
      </c>
      <c r="M50" s="91">
        <v>0</v>
      </c>
      <c r="N50" s="91">
        <v>6</v>
      </c>
      <c r="O50" s="91">
        <v>0</v>
      </c>
      <c r="P50" s="91">
        <v>0</v>
      </c>
      <c r="S50" s="91"/>
      <c r="T50" s="91"/>
      <c r="U50" s="91">
        <v>0</v>
      </c>
      <c r="V50" s="91">
        <v>0</v>
      </c>
      <c r="W50" s="91"/>
      <c r="Z50" s="91">
        <v>0</v>
      </c>
      <c r="AA50" s="91">
        <v>0</v>
      </c>
      <c r="AB50" s="91">
        <v>0</v>
      </c>
      <c r="AC50" s="91">
        <v>7</v>
      </c>
      <c r="AD50" s="91">
        <v>16</v>
      </c>
      <c r="AE50" s="91"/>
      <c r="AF50" s="91"/>
      <c r="AI50" s="91"/>
      <c r="AJ50" s="91"/>
      <c r="AK50" s="91"/>
      <c r="AL50" s="91"/>
      <c r="AM50" s="91">
        <v>11</v>
      </c>
      <c r="AN50" s="91">
        <v>19</v>
      </c>
      <c r="AP50" s="91"/>
      <c r="AQ50" s="91"/>
      <c r="AR50" s="91"/>
      <c r="AT50" s="91"/>
      <c r="AU50" s="91"/>
      <c r="AV50" s="91">
        <v>4</v>
      </c>
      <c r="AW50" s="91">
        <v>12</v>
      </c>
      <c r="AX50" s="91">
        <v>5</v>
      </c>
      <c r="AY50" s="91"/>
      <c r="AZ50" s="91"/>
      <c r="BA50" s="91"/>
      <c r="BB50" s="91"/>
      <c r="BC50" s="91"/>
      <c r="BD50" s="91"/>
      <c r="BE50" s="91"/>
      <c r="BF50" s="91"/>
      <c r="BG50" s="91"/>
      <c r="BI50" s="91"/>
      <c r="BJ50" s="91"/>
      <c r="BK50" s="91"/>
      <c r="BL50" s="91"/>
      <c r="BM50" s="91"/>
      <c r="BO50" s="91">
        <v>0</v>
      </c>
      <c r="BP50" s="91">
        <v>0</v>
      </c>
      <c r="BQ50" s="91"/>
      <c r="BR50" s="91"/>
      <c r="BS50" s="91"/>
      <c r="BT50" s="91"/>
      <c r="BU50" s="91">
        <v>0</v>
      </c>
      <c r="BV50" s="91">
        <v>0</v>
      </c>
      <c r="BW50" s="91">
        <v>0</v>
      </c>
      <c r="BX50" s="91">
        <v>0</v>
      </c>
      <c r="BY50" s="91">
        <v>0</v>
      </c>
      <c r="BZ50" s="91">
        <v>0</v>
      </c>
      <c r="CA50" s="91">
        <v>0</v>
      </c>
      <c r="CB50" s="91">
        <v>0</v>
      </c>
      <c r="CC50" s="91">
        <v>0</v>
      </c>
      <c r="CD50" s="91"/>
      <c r="CE50" s="91"/>
      <c r="CF50" s="91"/>
      <c r="CG50" s="91"/>
      <c r="CH50" s="91"/>
      <c r="CI50" s="91"/>
      <c r="CJ50" s="91"/>
      <c r="CK50" s="91"/>
      <c r="CL50" s="91"/>
      <c r="CM50" s="91"/>
      <c r="CN50" s="91"/>
      <c r="CO50" s="91"/>
      <c r="CP50" s="91"/>
      <c r="CQ50" s="91"/>
      <c r="CR50" s="91"/>
      <c r="CS50" s="91"/>
      <c r="CT50" s="91"/>
      <c r="CU50" s="91"/>
      <c r="CV50" s="91"/>
      <c r="CW50" s="91"/>
      <c r="CX50" s="91"/>
      <c r="CY50" s="91"/>
      <c r="CZ50" s="91"/>
      <c r="DA50" s="91"/>
      <c r="DB50" s="91"/>
    </row>
    <row r="51" spans="1:106" ht="38.25" x14ac:dyDescent="0.2">
      <c r="A51" s="1">
        <f t="shared" si="0"/>
        <v>50</v>
      </c>
      <c r="B51" t="s">
        <v>4736</v>
      </c>
      <c r="C51" s="1">
        <v>0</v>
      </c>
      <c r="E51" s="92" t="s">
        <v>4694</v>
      </c>
      <c r="F51" s="92" t="s">
        <v>34</v>
      </c>
      <c r="G51" s="92" t="s">
        <v>4907</v>
      </c>
      <c r="H51" s="127" t="s">
        <v>34</v>
      </c>
      <c r="I51" s="92" t="s">
        <v>5013</v>
      </c>
      <c r="J51" s="92" t="s">
        <v>34</v>
      </c>
      <c r="K51" s="92" t="s">
        <v>5033</v>
      </c>
      <c r="L51" s="92" t="s">
        <v>5039</v>
      </c>
      <c r="M51" s="92" t="s">
        <v>5057</v>
      </c>
      <c r="N51" s="92" t="s">
        <v>5068</v>
      </c>
      <c r="O51" s="92" t="s">
        <v>34</v>
      </c>
      <c r="P51" s="92" t="s">
        <v>5088</v>
      </c>
      <c r="S51" s="127" t="s">
        <v>5146</v>
      </c>
      <c r="T51" s="92"/>
      <c r="U51" s="92" t="s">
        <v>5125</v>
      </c>
      <c r="V51" s="92" t="s">
        <v>5045</v>
      </c>
      <c r="W51" s="92"/>
      <c r="Z51" s="92" t="s">
        <v>5125</v>
      </c>
      <c r="AA51" s="92" t="s">
        <v>34</v>
      </c>
      <c r="AB51" s="92" t="s">
        <v>5447</v>
      </c>
      <c r="AC51" s="92" t="s">
        <v>5381</v>
      </c>
      <c r="AD51" s="92" t="s">
        <v>34</v>
      </c>
      <c r="AE51" s="92"/>
      <c r="AF51" s="92"/>
      <c r="AI51" s="127" t="s">
        <v>5157</v>
      </c>
      <c r="AJ51" s="127" t="s">
        <v>5157</v>
      </c>
      <c r="AK51" s="127" t="s">
        <v>5157</v>
      </c>
      <c r="AL51" s="127" t="s">
        <v>5157</v>
      </c>
      <c r="AM51" s="127" t="s">
        <v>5156</v>
      </c>
      <c r="AN51" s="127" t="s">
        <v>5156</v>
      </c>
      <c r="AP51" s="127" t="s">
        <v>5178</v>
      </c>
      <c r="AQ51" s="92"/>
      <c r="AR51" s="127" t="s">
        <v>5189</v>
      </c>
      <c r="AT51" s="92"/>
      <c r="AU51" s="127" t="s">
        <v>5325</v>
      </c>
      <c r="AV51" s="127" t="s">
        <v>5334</v>
      </c>
      <c r="AW51" s="127" t="s">
        <v>34</v>
      </c>
      <c r="AX51" s="127" t="s">
        <v>5325</v>
      </c>
      <c r="AY51" s="92"/>
      <c r="AZ51" s="92"/>
      <c r="BA51" s="92"/>
      <c r="BB51" s="92"/>
      <c r="BC51" s="92"/>
      <c r="BD51" s="92"/>
      <c r="BE51" s="92"/>
      <c r="BF51" s="92"/>
      <c r="BG51" s="92"/>
      <c r="BI51" s="92"/>
      <c r="BJ51" s="92"/>
      <c r="BK51" s="92"/>
      <c r="BL51" s="92"/>
      <c r="BM51" s="92"/>
      <c r="BO51" s="92" t="s">
        <v>34</v>
      </c>
      <c r="BP51" s="92" t="s">
        <v>34</v>
      </c>
      <c r="BQ51" s="92"/>
      <c r="BR51" s="92"/>
      <c r="BS51" s="92"/>
      <c r="BT51" s="92"/>
      <c r="BU51" s="92" t="s">
        <v>34</v>
      </c>
      <c r="BV51" s="92" t="s">
        <v>34</v>
      </c>
      <c r="BW51" s="92" t="s">
        <v>34</v>
      </c>
      <c r="BX51" s="92" t="s">
        <v>34</v>
      </c>
      <c r="BY51" s="92" t="s">
        <v>34</v>
      </c>
      <c r="BZ51" s="92" t="s">
        <v>34</v>
      </c>
      <c r="CA51" s="92" t="s">
        <v>34</v>
      </c>
      <c r="CB51" s="92" t="s">
        <v>34</v>
      </c>
      <c r="CC51" s="92" t="s">
        <v>34</v>
      </c>
      <c r="CD51" s="92"/>
      <c r="CE51" s="92"/>
      <c r="CF51" s="92"/>
      <c r="CG51" s="92"/>
      <c r="CH51" s="92"/>
      <c r="CI51" s="92"/>
      <c r="CJ51" s="92"/>
      <c r="CK51" s="92"/>
      <c r="CL51" s="92"/>
      <c r="CM51" s="92"/>
      <c r="CN51" s="92"/>
      <c r="CO51" s="92"/>
      <c r="CP51" s="92"/>
      <c r="CQ51" s="92"/>
      <c r="CR51" s="92"/>
      <c r="CS51" s="92"/>
      <c r="CT51" s="92"/>
      <c r="CU51" s="92"/>
      <c r="CV51" s="92"/>
      <c r="CW51" s="92"/>
      <c r="CX51" s="92"/>
      <c r="CY51" s="92"/>
      <c r="CZ51" s="92"/>
      <c r="DA51" s="92"/>
      <c r="DB51" s="92"/>
    </row>
    <row r="52" spans="1:106" x14ac:dyDescent="0.2">
      <c r="A52" s="1">
        <f t="shared" si="0"/>
        <v>51</v>
      </c>
      <c r="B52" t="s">
        <v>4737</v>
      </c>
      <c r="C52" s="1">
        <v>0</v>
      </c>
      <c r="E52" s="92" t="s">
        <v>6</v>
      </c>
      <c r="F52" s="92" t="s">
        <v>34</v>
      </c>
      <c r="G52" s="92" t="s">
        <v>5</v>
      </c>
      <c r="H52" s="92" t="s">
        <v>34</v>
      </c>
      <c r="I52" s="92" t="s">
        <v>5</v>
      </c>
      <c r="J52" s="92" t="s">
        <v>34</v>
      </c>
      <c r="K52" s="92" t="s">
        <v>5</v>
      </c>
      <c r="L52" s="92" t="s">
        <v>6</v>
      </c>
      <c r="M52" s="92" t="s">
        <v>6</v>
      </c>
      <c r="N52" s="92" t="s">
        <v>5</v>
      </c>
      <c r="O52" s="92" t="s">
        <v>34</v>
      </c>
      <c r="P52" s="92" t="s">
        <v>5</v>
      </c>
      <c r="S52" s="92"/>
      <c r="T52" s="92"/>
      <c r="U52" s="92" t="s">
        <v>6</v>
      </c>
      <c r="V52" s="92" t="s">
        <v>5</v>
      </c>
      <c r="W52" s="92"/>
      <c r="Z52" s="92" t="s">
        <v>6</v>
      </c>
      <c r="AA52" s="92" t="s">
        <v>34</v>
      </c>
      <c r="AB52" s="92" t="s">
        <v>5</v>
      </c>
      <c r="AC52" s="92" t="s">
        <v>5</v>
      </c>
      <c r="AD52" s="92" t="s">
        <v>34</v>
      </c>
      <c r="AE52" s="92"/>
      <c r="AF52" s="92"/>
      <c r="AI52" s="127" t="s">
        <v>5150</v>
      </c>
      <c r="AJ52" s="127" t="s">
        <v>5150</v>
      </c>
      <c r="AK52" s="127" t="s">
        <v>5150</v>
      </c>
      <c r="AL52" s="127" t="s">
        <v>5150</v>
      </c>
      <c r="AM52" s="127" t="s">
        <v>5150</v>
      </c>
      <c r="AN52" s="127" t="s">
        <v>5150</v>
      </c>
      <c r="AP52" s="127" t="s">
        <v>5179</v>
      </c>
      <c r="AQ52" s="92"/>
      <c r="AR52" s="127" t="s">
        <v>5179</v>
      </c>
      <c r="AT52" s="92"/>
      <c r="AU52" s="127" t="s">
        <v>5150</v>
      </c>
      <c r="AV52" s="127" t="s">
        <v>5150</v>
      </c>
      <c r="AW52" s="127" t="s">
        <v>34</v>
      </c>
      <c r="AX52" s="127" t="s">
        <v>5150</v>
      </c>
      <c r="AY52" s="92"/>
      <c r="AZ52" s="92"/>
      <c r="BA52" s="92"/>
      <c r="BB52" s="92"/>
      <c r="BC52" s="92"/>
      <c r="BD52" s="92"/>
      <c r="BE52" s="92"/>
      <c r="BF52" s="92"/>
      <c r="BG52" s="92"/>
      <c r="BI52" s="92"/>
      <c r="BJ52" s="92"/>
      <c r="BK52" s="92"/>
      <c r="BL52" s="92"/>
      <c r="BM52" s="92"/>
      <c r="BO52" s="92" t="s">
        <v>34</v>
      </c>
      <c r="BP52" s="92" t="s">
        <v>34</v>
      </c>
      <c r="BQ52" s="92"/>
      <c r="BR52" s="92"/>
      <c r="BS52" s="92"/>
      <c r="BT52" s="92"/>
      <c r="BU52" s="92" t="s">
        <v>34</v>
      </c>
      <c r="BV52" s="92" t="s">
        <v>34</v>
      </c>
      <c r="BW52" s="92" t="s">
        <v>34</v>
      </c>
      <c r="BX52" s="92" t="s">
        <v>34</v>
      </c>
      <c r="BY52" s="92" t="s">
        <v>34</v>
      </c>
      <c r="BZ52" s="92" t="s">
        <v>34</v>
      </c>
      <c r="CA52" s="92" t="s">
        <v>34</v>
      </c>
      <c r="CB52" s="92" t="s">
        <v>34</v>
      </c>
      <c r="CC52" s="92" t="s">
        <v>34</v>
      </c>
      <c r="CD52" s="92"/>
      <c r="CE52" s="92"/>
      <c r="CF52" s="92"/>
      <c r="CG52" s="92"/>
      <c r="CH52" s="92"/>
      <c r="CI52" s="92"/>
      <c r="CJ52" s="92"/>
      <c r="CK52" s="92"/>
      <c r="CL52" s="92"/>
      <c r="CM52" s="92"/>
      <c r="CN52" s="92"/>
      <c r="CO52" s="92"/>
      <c r="CP52" s="92"/>
      <c r="CQ52" s="92"/>
      <c r="CR52" s="92"/>
      <c r="CS52" s="92"/>
      <c r="CT52" s="92"/>
      <c r="CU52" s="92"/>
      <c r="CV52" s="92"/>
      <c r="CW52" s="92"/>
      <c r="CX52" s="92"/>
      <c r="CY52" s="92"/>
      <c r="CZ52" s="92"/>
      <c r="DA52" s="92"/>
      <c r="DB52" s="92"/>
    </row>
    <row r="53" spans="1:106" x14ac:dyDescent="0.2">
      <c r="A53" s="1">
        <f t="shared" si="0"/>
        <v>52</v>
      </c>
      <c r="B53" t="s">
        <v>4738</v>
      </c>
      <c r="C53" s="1">
        <v>0</v>
      </c>
      <c r="E53" s="92">
        <v>12</v>
      </c>
      <c r="F53" s="92">
        <v>0</v>
      </c>
      <c r="G53" s="92">
        <v>0</v>
      </c>
      <c r="H53" s="92">
        <v>0</v>
      </c>
      <c r="I53" s="92">
        <v>0</v>
      </c>
      <c r="J53" s="92">
        <v>0</v>
      </c>
      <c r="K53" s="92">
        <v>0</v>
      </c>
      <c r="L53" s="92">
        <v>40</v>
      </c>
      <c r="M53" s="92">
        <v>50</v>
      </c>
      <c r="N53" s="92">
        <v>0</v>
      </c>
      <c r="O53" s="92">
        <v>0</v>
      </c>
      <c r="P53" s="92">
        <v>0</v>
      </c>
      <c r="S53" s="92"/>
      <c r="T53" s="92"/>
      <c r="U53" s="92">
        <v>6</v>
      </c>
      <c r="V53" s="92">
        <v>0</v>
      </c>
      <c r="W53" s="92"/>
      <c r="Z53" s="92">
        <v>6</v>
      </c>
      <c r="AA53" s="92">
        <v>0</v>
      </c>
      <c r="AB53" s="92">
        <v>0</v>
      </c>
      <c r="AC53" s="92">
        <v>0</v>
      </c>
      <c r="AD53" s="92">
        <v>0</v>
      </c>
      <c r="AE53" s="92"/>
      <c r="AF53" s="92"/>
      <c r="AI53" s="92"/>
      <c r="AJ53" s="92"/>
      <c r="AK53" s="92"/>
      <c r="AL53" s="92"/>
      <c r="AM53" s="92">
        <v>0</v>
      </c>
      <c r="AN53" s="92">
        <v>0</v>
      </c>
      <c r="AP53" s="92">
        <v>50</v>
      </c>
      <c r="AQ53" s="92"/>
      <c r="AR53" s="92">
        <v>50</v>
      </c>
      <c r="AT53" s="92"/>
      <c r="AU53" s="92">
        <v>0</v>
      </c>
      <c r="AV53" s="92">
        <v>0</v>
      </c>
      <c r="AW53" s="92">
        <v>0</v>
      </c>
      <c r="AX53" s="92">
        <v>0</v>
      </c>
      <c r="AY53" s="92"/>
      <c r="AZ53" s="92"/>
      <c r="BA53" s="92"/>
      <c r="BB53" s="92"/>
      <c r="BC53" s="92"/>
      <c r="BD53" s="92"/>
      <c r="BE53" s="92"/>
      <c r="BF53" s="92"/>
      <c r="BG53" s="92"/>
      <c r="BI53" s="92"/>
      <c r="BJ53" s="92"/>
      <c r="BK53" s="92"/>
      <c r="BL53" s="92"/>
      <c r="BM53" s="92"/>
      <c r="BO53" s="92">
        <v>0</v>
      </c>
      <c r="BP53" s="92">
        <v>0</v>
      </c>
      <c r="BQ53" s="92"/>
      <c r="BR53" s="92"/>
      <c r="BS53" s="92"/>
      <c r="BT53" s="92"/>
      <c r="BU53" s="92">
        <v>0</v>
      </c>
      <c r="BV53" s="92">
        <v>0</v>
      </c>
      <c r="BW53" s="92">
        <v>0</v>
      </c>
      <c r="BX53" s="92">
        <v>0</v>
      </c>
      <c r="BY53" s="92">
        <v>0</v>
      </c>
      <c r="BZ53" s="92">
        <v>0</v>
      </c>
      <c r="CA53" s="92">
        <v>0</v>
      </c>
      <c r="CB53" s="92">
        <v>0</v>
      </c>
      <c r="CC53" s="92">
        <v>0</v>
      </c>
      <c r="CD53" s="92"/>
      <c r="CE53" s="92"/>
      <c r="CF53" s="92"/>
      <c r="CG53" s="92"/>
      <c r="CH53" s="92"/>
      <c r="CI53" s="92"/>
      <c r="CJ53" s="92"/>
      <c r="CK53" s="92"/>
      <c r="CL53" s="92"/>
      <c r="CM53" s="92"/>
      <c r="CN53" s="92"/>
      <c r="CO53" s="92"/>
      <c r="CP53" s="92"/>
      <c r="CQ53" s="92"/>
      <c r="CR53" s="92"/>
      <c r="CS53" s="92"/>
      <c r="CT53" s="92"/>
      <c r="CU53" s="92"/>
      <c r="CV53" s="92"/>
      <c r="CW53" s="92"/>
      <c r="CX53" s="92"/>
      <c r="CY53" s="92"/>
      <c r="CZ53" s="92"/>
      <c r="DA53" s="92"/>
      <c r="DB53" s="92"/>
    </row>
    <row r="54" spans="1:106" x14ac:dyDescent="0.2">
      <c r="A54" s="1">
        <f t="shared" si="0"/>
        <v>53</v>
      </c>
      <c r="B54" t="s">
        <v>4739</v>
      </c>
      <c r="C54" s="1">
        <v>0</v>
      </c>
      <c r="E54" s="92">
        <v>14</v>
      </c>
      <c r="F54" s="92" t="s">
        <v>34</v>
      </c>
      <c r="G54" s="92">
        <v>12</v>
      </c>
      <c r="H54" s="92" t="s">
        <v>34</v>
      </c>
      <c r="I54" s="92">
        <v>15</v>
      </c>
      <c r="J54" s="92" t="s">
        <v>34</v>
      </c>
      <c r="K54" s="92">
        <v>12</v>
      </c>
      <c r="L54" s="92">
        <v>16</v>
      </c>
      <c r="M54" s="92">
        <v>9</v>
      </c>
      <c r="N54" s="92">
        <v>8</v>
      </c>
      <c r="O54" s="92" t="s">
        <v>34</v>
      </c>
      <c r="P54" s="92">
        <v>17</v>
      </c>
      <c r="S54" s="92"/>
      <c r="T54" s="92"/>
      <c r="U54" s="92">
        <v>10</v>
      </c>
      <c r="V54" s="92">
        <v>11</v>
      </c>
      <c r="W54" s="92"/>
      <c r="Z54" s="92">
        <v>15</v>
      </c>
      <c r="AA54" s="92" t="s">
        <v>34</v>
      </c>
      <c r="AB54" s="92">
        <v>19</v>
      </c>
      <c r="AC54" s="92">
        <v>20</v>
      </c>
      <c r="AD54" s="92" t="s">
        <v>34</v>
      </c>
      <c r="AE54" s="92"/>
      <c r="AF54" s="92"/>
      <c r="AI54" s="92"/>
      <c r="AJ54" s="92"/>
      <c r="AK54" s="92">
        <v>5</v>
      </c>
      <c r="AL54" s="92">
        <v>9</v>
      </c>
      <c r="AM54" s="92">
        <v>11</v>
      </c>
      <c r="AN54" s="92">
        <v>20</v>
      </c>
      <c r="AP54" s="92">
        <v>1</v>
      </c>
      <c r="AQ54" s="92"/>
      <c r="AR54" s="92">
        <v>12</v>
      </c>
      <c r="AT54" s="92"/>
      <c r="AU54" s="92">
        <v>1</v>
      </c>
      <c r="AV54" s="92">
        <v>9</v>
      </c>
      <c r="AW54" s="92" t="s">
        <v>34</v>
      </c>
      <c r="AX54" s="92">
        <v>11</v>
      </c>
      <c r="AY54" s="92"/>
      <c r="AZ54" s="92"/>
      <c r="BA54" s="92"/>
      <c r="BB54" s="92"/>
      <c r="BC54" s="92"/>
      <c r="BD54" s="92"/>
      <c r="BE54" s="92"/>
      <c r="BF54" s="92"/>
      <c r="BG54" s="92"/>
      <c r="BI54" s="92"/>
      <c r="BJ54" s="92"/>
      <c r="BK54" s="92"/>
      <c r="BL54" s="92"/>
      <c r="BM54" s="92"/>
      <c r="BO54" s="92" t="s">
        <v>34</v>
      </c>
      <c r="BP54" s="92" t="s">
        <v>34</v>
      </c>
      <c r="BQ54" s="92"/>
      <c r="BR54" s="92"/>
      <c r="BS54" s="92"/>
      <c r="BT54" s="92"/>
      <c r="BU54" s="92" t="s">
        <v>34</v>
      </c>
      <c r="BV54" s="92" t="s">
        <v>34</v>
      </c>
      <c r="BW54" s="92" t="s">
        <v>34</v>
      </c>
      <c r="BX54" s="92" t="s">
        <v>34</v>
      </c>
      <c r="BY54" s="92" t="s">
        <v>34</v>
      </c>
      <c r="BZ54" s="92" t="s">
        <v>34</v>
      </c>
      <c r="CA54" s="92" t="s">
        <v>34</v>
      </c>
      <c r="CB54" s="92" t="s">
        <v>34</v>
      </c>
      <c r="CC54" s="92" t="s">
        <v>34</v>
      </c>
      <c r="CD54" s="92"/>
      <c r="CE54" s="92"/>
      <c r="CF54" s="92"/>
      <c r="CG54" s="92"/>
      <c r="CH54" s="92"/>
      <c r="CI54" s="92"/>
      <c r="CJ54" s="92"/>
      <c r="CK54" s="92"/>
      <c r="CL54" s="92"/>
      <c r="CM54" s="92"/>
      <c r="CN54" s="92"/>
      <c r="CO54" s="92"/>
      <c r="CP54" s="92"/>
      <c r="CQ54" s="92"/>
      <c r="CR54" s="92"/>
      <c r="CS54" s="92"/>
      <c r="CT54" s="92"/>
      <c r="CU54" s="92"/>
      <c r="CV54" s="92"/>
      <c r="CW54" s="92"/>
      <c r="CX54" s="92"/>
      <c r="CY54" s="92"/>
      <c r="CZ54" s="92"/>
      <c r="DA54" s="92"/>
      <c r="DB54" s="92"/>
    </row>
    <row r="55" spans="1:106" x14ac:dyDescent="0.2">
      <c r="A55" s="1">
        <f t="shared" si="0"/>
        <v>54</v>
      </c>
      <c r="B55" t="s">
        <v>4740</v>
      </c>
      <c r="C55" s="1">
        <v>0</v>
      </c>
      <c r="E55" s="92">
        <v>0</v>
      </c>
      <c r="F55" s="92">
        <v>0</v>
      </c>
      <c r="G55" s="92">
        <v>0</v>
      </c>
      <c r="H55" s="92">
        <v>0</v>
      </c>
      <c r="I55" s="92">
        <v>0</v>
      </c>
      <c r="J55" s="92">
        <v>0</v>
      </c>
      <c r="K55" s="92">
        <v>0</v>
      </c>
      <c r="L55" s="92">
        <v>0</v>
      </c>
      <c r="M55" s="92">
        <v>0</v>
      </c>
      <c r="N55" s="92">
        <v>0</v>
      </c>
      <c r="O55" s="92">
        <v>0</v>
      </c>
      <c r="P55" s="92">
        <v>0</v>
      </c>
      <c r="S55" s="92"/>
      <c r="T55" s="92"/>
      <c r="U55" s="92">
        <v>0</v>
      </c>
      <c r="V55" s="92">
        <v>0</v>
      </c>
      <c r="W55" s="92"/>
      <c r="Z55" s="92">
        <v>0</v>
      </c>
      <c r="AA55" s="92">
        <v>0</v>
      </c>
      <c r="AB55" s="92">
        <v>0</v>
      </c>
      <c r="AC55" s="92">
        <v>0</v>
      </c>
      <c r="AD55" s="92">
        <v>0</v>
      </c>
      <c r="AE55" s="92"/>
      <c r="AF55" s="92"/>
      <c r="AI55" s="92"/>
      <c r="AJ55" s="92"/>
      <c r="AK55" s="92">
        <v>0</v>
      </c>
      <c r="AL55" s="92">
        <v>0</v>
      </c>
      <c r="AM55" s="92">
        <v>0</v>
      </c>
      <c r="AN55" s="92">
        <v>0</v>
      </c>
      <c r="AP55" s="92"/>
      <c r="AQ55" s="92"/>
      <c r="AR55" s="92">
        <v>0</v>
      </c>
      <c r="AT55" s="92"/>
      <c r="AU55" s="92">
        <v>0</v>
      </c>
      <c r="AV55" s="92">
        <v>0</v>
      </c>
      <c r="AW55" s="92">
        <v>0</v>
      </c>
      <c r="AX55" s="92">
        <v>0</v>
      </c>
      <c r="AY55" s="92"/>
      <c r="AZ55" s="92"/>
      <c r="BA55" s="92"/>
      <c r="BB55" s="92"/>
      <c r="BC55" s="92"/>
      <c r="BD55" s="92"/>
      <c r="BE55" s="92"/>
      <c r="BF55" s="92"/>
      <c r="BG55" s="92"/>
      <c r="BI55" s="92"/>
      <c r="BJ55" s="92"/>
      <c r="BK55" s="92"/>
      <c r="BL55" s="92"/>
      <c r="BM55" s="92"/>
      <c r="BO55" s="92">
        <v>0</v>
      </c>
      <c r="BP55" s="92">
        <v>0</v>
      </c>
      <c r="BQ55" s="92"/>
      <c r="BR55" s="92"/>
      <c r="BS55" s="92"/>
      <c r="BT55" s="92"/>
      <c r="BU55" s="92">
        <v>0</v>
      </c>
      <c r="BV55" s="92">
        <v>0</v>
      </c>
      <c r="BW55" s="92">
        <v>0</v>
      </c>
      <c r="BX55" s="92">
        <v>0</v>
      </c>
      <c r="BY55" s="92">
        <v>0</v>
      </c>
      <c r="BZ55" s="92">
        <v>0</v>
      </c>
      <c r="CA55" s="92">
        <v>0</v>
      </c>
      <c r="CB55" s="92">
        <v>0</v>
      </c>
      <c r="CC55" s="92">
        <v>0</v>
      </c>
      <c r="CD55" s="92"/>
      <c r="CE55" s="92"/>
      <c r="CF55" s="92"/>
      <c r="CG55" s="92"/>
      <c r="CH55" s="92"/>
      <c r="CI55" s="92"/>
      <c r="CJ55" s="92"/>
      <c r="CK55" s="92"/>
      <c r="CL55" s="92"/>
      <c r="CM55" s="92"/>
      <c r="CN55" s="92"/>
      <c r="CO55" s="92"/>
      <c r="CP55" s="92"/>
      <c r="CQ55" s="92"/>
      <c r="CR55" s="92"/>
      <c r="CS55" s="92"/>
      <c r="CT55" s="92"/>
      <c r="CU55" s="92"/>
      <c r="CV55" s="92"/>
      <c r="CW55" s="92"/>
      <c r="CX55" s="92"/>
      <c r="CY55" s="92"/>
      <c r="CZ55" s="92"/>
      <c r="DA55" s="92"/>
      <c r="DB55" s="92"/>
    </row>
    <row r="56" spans="1:106" x14ac:dyDescent="0.2">
      <c r="A56" s="1">
        <f t="shared" si="0"/>
        <v>55</v>
      </c>
      <c r="B56" t="s">
        <v>4741</v>
      </c>
      <c r="C56" s="1">
        <v>0</v>
      </c>
      <c r="E56" s="92">
        <v>0</v>
      </c>
      <c r="F56" s="92">
        <v>0</v>
      </c>
      <c r="G56" s="92">
        <v>0</v>
      </c>
      <c r="H56" s="92">
        <v>0</v>
      </c>
      <c r="I56" s="92">
        <v>0</v>
      </c>
      <c r="J56" s="92">
        <v>0</v>
      </c>
      <c r="K56" s="92">
        <v>0</v>
      </c>
      <c r="L56" s="92">
        <v>0</v>
      </c>
      <c r="M56" s="92">
        <v>0</v>
      </c>
      <c r="N56" s="92">
        <v>0</v>
      </c>
      <c r="O56" s="92">
        <v>0</v>
      </c>
      <c r="P56" s="92">
        <v>0</v>
      </c>
      <c r="S56" s="92"/>
      <c r="T56" s="92"/>
      <c r="U56" s="92">
        <v>0</v>
      </c>
      <c r="V56" s="92">
        <v>0</v>
      </c>
      <c r="W56" s="92"/>
      <c r="Z56" s="92">
        <v>0</v>
      </c>
      <c r="AA56" s="92">
        <v>0</v>
      </c>
      <c r="AB56" s="92">
        <v>0</v>
      </c>
      <c r="AC56" s="92">
        <v>0</v>
      </c>
      <c r="AD56" s="92">
        <v>0</v>
      </c>
      <c r="AE56" s="92"/>
      <c r="AF56" s="92"/>
      <c r="AI56" s="92"/>
      <c r="AJ56" s="92"/>
      <c r="AK56" s="92">
        <v>0</v>
      </c>
      <c r="AL56" s="92">
        <v>0</v>
      </c>
      <c r="AM56" s="92">
        <v>0</v>
      </c>
      <c r="AN56" s="92">
        <v>0</v>
      </c>
      <c r="AP56" s="92"/>
      <c r="AQ56" s="92"/>
      <c r="AR56" s="92">
        <v>0</v>
      </c>
      <c r="AT56" s="92"/>
      <c r="AU56" s="92">
        <v>0</v>
      </c>
      <c r="AV56" s="92">
        <v>0</v>
      </c>
      <c r="AW56" s="92">
        <v>0</v>
      </c>
      <c r="AX56" s="92">
        <v>0</v>
      </c>
      <c r="AY56" s="92"/>
      <c r="AZ56" s="92"/>
      <c r="BA56" s="92"/>
      <c r="BB56" s="92"/>
      <c r="BC56" s="92"/>
      <c r="BD56" s="92"/>
      <c r="BE56" s="92"/>
      <c r="BF56" s="92"/>
      <c r="BG56" s="92"/>
      <c r="BI56" s="92"/>
      <c r="BJ56" s="92"/>
      <c r="BK56" s="92"/>
      <c r="BL56" s="92"/>
      <c r="BM56" s="92"/>
      <c r="BO56" s="92">
        <v>0</v>
      </c>
      <c r="BP56" s="92">
        <v>0</v>
      </c>
      <c r="BQ56" s="92"/>
      <c r="BR56" s="92"/>
      <c r="BS56" s="92"/>
      <c r="BT56" s="92"/>
      <c r="BU56" s="92">
        <v>0</v>
      </c>
      <c r="BV56" s="92">
        <v>0</v>
      </c>
      <c r="BW56" s="92">
        <v>0</v>
      </c>
      <c r="BX56" s="92">
        <v>0</v>
      </c>
      <c r="BY56" s="92">
        <v>0</v>
      </c>
      <c r="BZ56" s="92">
        <v>0</v>
      </c>
      <c r="CA56" s="92">
        <v>0</v>
      </c>
      <c r="CB56" s="92">
        <v>0</v>
      </c>
      <c r="CC56" s="92">
        <v>0</v>
      </c>
      <c r="CD56" s="92"/>
      <c r="CE56" s="92"/>
      <c r="CF56" s="92"/>
      <c r="CG56" s="92"/>
      <c r="CH56" s="92"/>
      <c r="CI56" s="92"/>
      <c r="CJ56" s="92"/>
      <c r="CK56" s="92"/>
      <c r="CL56" s="92"/>
      <c r="CM56" s="92"/>
      <c r="CN56" s="92"/>
      <c r="CO56" s="92"/>
      <c r="CP56" s="92"/>
      <c r="CQ56" s="92"/>
      <c r="CR56" s="92"/>
      <c r="CS56" s="92"/>
      <c r="CT56" s="92"/>
      <c r="CU56" s="92"/>
      <c r="CV56" s="92"/>
      <c r="CW56" s="92"/>
      <c r="CX56" s="92"/>
      <c r="CY56" s="92"/>
      <c r="CZ56" s="92"/>
      <c r="DA56" s="92"/>
      <c r="DB56" s="92"/>
    </row>
    <row r="57" spans="1:106" x14ac:dyDescent="0.2">
      <c r="A57" s="1">
        <f t="shared" si="0"/>
        <v>56</v>
      </c>
      <c r="B57" t="s">
        <v>4742</v>
      </c>
      <c r="C57" s="1">
        <v>0</v>
      </c>
      <c r="E57" s="92" t="s">
        <v>4695</v>
      </c>
      <c r="F57" s="92" t="e">
        <v>#N/A</v>
      </c>
      <c r="G57" s="92" t="s">
        <v>4908</v>
      </c>
      <c r="H57" s="127" t="e">
        <v>#N/A</v>
      </c>
      <c r="I57" s="92" t="s">
        <v>5014</v>
      </c>
      <c r="J57" s="92" t="e">
        <v>#N/A</v>
      </c>
      <c r="K57" s="92" t="s">
        <v>4867</v>
      </c>
      <c r="L57" s="92" t="s">
        <v>4692</v>
      </c>
      <c r="M57" s="92" t="s">
        <v>4692</v>
      </c>
      <c r="N57" s="92" t="s">
        <v>5014</v>
      </c>
      <c r="O57" s="92" t="e">
        <v>#N/A</v>
      </c>
      <c r="P57" s="92" t="s">
        <v>4867</v>
      </c>
      <c r="S57" s="92"/>
      <c r="T57" s="92"/>
      <c r="U57" s="92" t="s">
        <v>4695</v>
      </c>
      <c r="V57" s="92" t="s">
        <v>4698</v>
      </c>
      <c r="W57" s="92"/>
      <c r="Z57" s="92" t="s">
        <v>4695</v>
      </c>
      <c r="AA57" s="92" t="e">
        <v>#N/A</v>
      </c>
      <c r="AB57" s="92" t="s">
        <v>4867</v>
      </c>
      <c r="AC57" s="92" t="s">
        <v>4908</v>
      </c>
      <c r="AD57" s="92" t="e">
        <v>#N/A</v>
      </c>
      <c r="AE57" s="92"/>
      <c r="AF57" s="92"/>
      <c r="AI57" s="92"/>
      <c r="AJ57" s="92"/>
      <c r="AK57" s="127" t="s">
        <v>4698</v>
      </c>
      <c r="AL57" s="127" t="s">
        <v>5056</v>
      </c>
      <c r="AM57" s="127" t="s">
        <v>4698</v>
      </c>
      <c r="AN57" s="127" t="s">
        <v>4908</v>
      </c>
      <c r="AP57" s="127" t="s">
        <v>4692</v>
      </c>
      <c r="AQ57" s="92"/>
      <c r="AR57" s="127" t="s">
        <v>4692</v>
      </c>
      <c r="AT57" s="92"/>
      <c r="AU57" s="127" t="s">
        <v>5113</v>
      </c>
      <c r="AV57" s="127" t="s">
        <v>4867</v>
      </c>
      <c r="AW57" s="127" t="e">
        <v>#N/A</v>
      </c>
      <c r="AX57" s="127" t="s">
        <v>5113</v>
      </c>
      <c r="AY57" s="92"/>
      <c r="AZ57" s="92"/>
      <c r="BA57" s="92"/>
      <c r="BB57" s="92"/>
      <c r="BC57" s="92"/>
      <c r="BD57" s="92"/>
      <c r="BE57" s="92"/>
      <c r="BF57" s="92"/>
      <c r="BG57" s="92"/>
      <c r="BI57" s="92"/>
      <c r="BJ57" s="92"/>
      <c r="BK57" s="92"/>
      <c r="BL57" s="92"/>
      <c r="BM57" s="92"/>
      <c r="BO57" s="92" t="e">
        <v>#N/A</v>
      </c>
      <c r="BP57" s="92" t="e">
        <v>#N/A</v>
      </c>
      <c r="BQ57" s="92"/>
      <c r="BR57" s="92"/>
      <c r="BS57" s="92"/>
      <c r="BT57" s="92"/>
      <c r="BU57" s="92" t="e">
        <v>#N/A</v>
      </c>
      <c r="BV57" s="92" t="e">
        <v>#N/A</v>
      </c>
      <c r="BW57" s="92" t="e">
        <v>#N/A</v>
      </c>
      <c r="BX57" s="92" t="e">
        <v>#N/A</v>
      </c>
      <c r="BY57" s="92" t="e">
        <v>#N/A</v>
      </c>
      <c r="BZ57" s="92" t="e">
        <v>#N/A</v>
      </c>
      <c r="CA57" s="92" t="e">
        <v>#N/A</v>
      </c>
      <c r="CB57" s="92" t="e">
        <v>#N/A</v>
      </c>
      <c r="CC57" s="92" t="e">
        <v>#N/A</v>
      </c>
      <c r="CD57" s="92"/>
      <c r="CE57" s="92"/>
      <c r="CF57" s="92"/>
      <c r="CG57" s="92"/>
      <c r="CH57" s="92"/>
      <c r="CI57" s="92"/>
      <c r="CJ57" s="92"/>
      <c r="CK57" s="92"/>
      <c r="CL57" s="92"/>
      <c r="CM57" s="92"/>
      <c r="CN57" s="92"/>
      <c r="CO57" s="92"/>
      <c r="CP57" s="92"/>
      <c r="CQ57" s="92"/>
      <c r="CR57" s="92"/>
      <c r="CS57" s="92"/>
      <c r="CT57" s="92"/>
      <c r="CU57" s="92"/>
      <c r="CV57" s="92"/>
      <c r="CW57" s="92"/>
      <c r="CX57" s="92"/>
      <c r="CY57" s="92"/>
      <c r="CZ57" s="92"/>
      <c r="DA57" s="92"/>
      <c r="DB57" s="92"/>
    </row>
    <row r="58" spans="1:106" x14ac:dyDescent="0.2">
      <c r="A58" s="1">
        <f t="shared" si="0"/>
        <v>57</v>
      </c>
      <c r="B58" t="s">
        <v>4743</v>
      </c>
      <c r="C58" s="1">
        <v>0</v>
      </c>
      <c r="E58" s="93">
        <v>6</v>
      </c>
      <c r="F58" s="93" t="s">
        <v>34</v>
      </c>
      <c r="G58" s="93">
        <v>11</v>
      </c>
      <c r="H58" s="93" t="s">
        <v>34</v>
      </c>
      <c r="I58" s="93">
        <v>9</v>
      </c>
      <c r="J58" s="93" t="s">
        <v>34</v>
      </c>
      <c r="K58" s="93">
        <v>7</v>
      </c>
      <c r="L58" s="93">
        <v>7</v>
      </c>
      <c r="M58" s="93">
        <v>4</v>
      </c>
      <c r="N58" s="93">
        <v>7</v>
      </c>
      <c r="O58" s="93" t="s">
        <v>34</v>
      </c>
      <c r="P58" s="93">
        <v>20</v>
      </c>
      <c r="S58" s="93"/>
      <c r="T58" s="93"/>
      <c r="U58" s="93">
        <v>5</v>
      </c>
      <c r="V58" s="93">
        <v>8</v>
      </c>
      <c r="W58" s="93"/>
      <c r="Z58" s="93">
        <v>10</v>
      </c>
      <c r="AA58" s="93" t="s">
        <v>34</v>
      </c>
      <c r="AB58" s="93">
        <v>10</v>
      </c>
      <c r="AC58" s="93">
        <v>7</v>
      </c>
      <c r="AD58" s="93" t="s">
        <v>34</v>
      </c>
      <c r="AE58" s="93"/>
      <c r="AF58" s="93"/>
      <c r="AI58" s="93"/>
      <c r="AJ58" s="93"/>
      <c r="AK58" s="93">
        <v>4</v>
      </c>
      <c r="AL58" s="93">
        <v>8</v>
      </c>
      <c r="AM58" s="93">
        <v>9</v>
      </c>
      <c r="AN58" s="93">
        <v>16</v>
      </c>
      <c r="AP58" s="93">
        <v>0</v>
      </c>
      <c r="AQ58" s="93"/>
      <c r="AR58" s="93"/>
      <c r="AT58" s="93"/>
      <c r="AU58" s="93">
        <v>3</v>
      </c>
      <c r="AV58" s="93">
        <v>4</v>
      </c>
      <c r="AW58" s="93" t="s">
        <v>34</v>
      </c>
      <c r="AX58" s="93">
        <v>7</v>
      </c>
      <c r="AY58" s="93"/>
      <c r="AZ58" s="93"/>
      <c r="BA58" s="93"/>
      <c r="BB58" s="93"/>
      <c r="BC58" s="93"/>
      <c r="BD58" s="93"/>
      <c r="BE58" s="93"/>
      <c r="BF58" s="93"/>
      <c r="BG58" s="93"/>
      <c r="BI58" s="93"/>
      <c r="BJ58" s="93"/>
      <c r="BK58" s="93"/>
      <c r="BL58" s="93"/>
      <c r="BM58" s="93"/>
      <c r="BO58" s="93" t="s">
        <v>34</v>
      </c>
      <c r="BP58" s="93" t="s">
        <v>34</v>
      </c>
      <c r="BQ58" s="93"/>
      <c r="BR58" s="93"/>
      <c r="BS58" s="93"/>
      <c r="BT58" s="93"/>
      <c r="BU58" s="93" t="s">
        <v>34</v>
      </c>
      <c r="BV58" s="93" t="s">
        <v>34</v>
      </c>
      <c r="BW58" s="93" t="s">
        <v>34</v>
      </c>
      <c r="BX58" s="93" t="s">
        <v>34</v>
      </c>
      <c r="BY58" s="93" t="s">
        <v>34</v>
      </c>
      <c r="BZ58" s="93" t="s">
        <v>34</v>
      </c>
      <c r="CA58" s="93" t="s">
        <v>34</v>
      </c>
      <c r="CB58" s="93" t="s">
        <v>34</v>
      </c>
      <c r="CC58" s="93" t="s">
        <v>34</v>
      </c>
      <c r="CD58" s="93"/>
      <c r="CE58" s="93"/>
      <c r="CF58" s="93"/>
      <c r="CG58" s="93"/>
      <c r="CH58" s="93"/>
      <c r="CI58" s="93"/>
      <c r="CJ58" s="93"/>
      <c r="CK58" s="93"/>
      <c r="CL58" s="93"/>
      <c r="CM58" s="93"/>
      <c r="CN58" s="93"/>
      <c r="CO58" s="93"/>
      <c r="CP58" s="93"/>
      <c r="CQ58" s="93"/>
      <c r="CR58" s="93"/>
      <c r="CS58" s="93"/>
      <c r="CT58" s="93"/>
      <c r="CU58" s="93"/>
      <c r="CV58" s="93"/>
      <c r="CW58" s="93"/>
      <c r="CX58" s="93"/>
      <c r="CY58" s="93"/>
      <c r="CZ58" s="93"/>
      <c r="DA58" s="93"/>
      <c r="DB58" s="93"/>
    </row>
    <row r="59" spans="1:106" ht="25.5" x14ac:dyDescent="0.2">
      <c r="A59" s="1">
        <f t="shared" si="0"/>
        <v>58</v>
      </c>
      <c r="B59" t="s">
        <v>4744</v>
      </c>
      <c r="C59" s="1">
        <v>0</v>
      </c>
      <c r="E59" s="93" t="s">
        <v>3904</v>
      </c>
      <c r="F59" s="93">
        <v>0</v>
      </c>
      <c r="G59" s="93" t="s">
        <v>4909</v>
      </c>
      <c r="H59" s="93">
        <v>0</v>
      </c>
      <c r="I59" s="93">
        <v>0</v>
      </c>
      <c r="J59" s="93">
        <v>0</v>
      </c>
      <c r="K59" s="93">
        <v>0</v>
      </c>
      <c r="L59" s="93" t="s">
        <v>3904</v>
      </c>
      <c r="M59" s="93" t="s">
        <v>3658</v>
      </c>
      <c r="N59" s="93" t="s">
        <v>711</v>
      </c>
      <c r="O59" s="93">
        <v>0</v>
      </c>
      <c r="P59" s="93" t="s">
        <v>5085</v>
      </c>
      <c r="S59" s="93"/>
      <c r="T59" s="93"/>
      <c r="U59" s="93" t="s">
        <v>3658</v>
      </c>
      <c r="V59" s="93">
        <v>0</v>
      </c>
      <c r="W59" s="93"/>
      <c r="Z59" s="93" t="s">
        <v>5044</v>
      </c>
      <c r="AA59" s="93">
        <v>0</v>
      </c>
      <c r="AB59" s="93" t="s">
        <v>51</v>
      </c>
      <c r="AC59" s="93" t="s">
        <v>4909</v>
      </c>
      <c r="AD59" s="93">
        <v>0</v>
      </c>
      <c r="AE59" s="93"/>
      <c r="AF59" s="93"/>
      <c r="AI59" s="93"/>
      <c r="AJ59" s="93"/>
      <c r="AK59" s="93"/>
      <c r="AL59" s="127" t="s">
        <v>5162</v>
      </c>
      <c r="AM59" s="127" t="s">
        <v>5260</v>
      </c>
      <c r="AN59" s="126" t="s">
        <v>5275</v>
      </c>
      <c r="AP59" s="93"/>
      <c r="AQ59" s="93"/>
      <c r="AR59" s="126" t="s">
        <v>5190</v>
      </c>
      <c r="AT59" s="93"/>
      <c r="AU59" s="126" t="s">
        <v>5326</v>
      </c>
      <c r="AV59" s="126" t="s">
        <v>5326</v>
      </c>
      <c r="AW59" s="126">
        <v>0</v>
      </c>
      <c r="AX59" s="126" t="s">
        <v>5326</v>
      </c>
      <c r="AY59" s="93"/>
      <c r="AZ59" s="93"/>
      <c r="BA59" s="93"/>
      <c r="BB59" s="93"/>
      <c r="BC59" s="93"/>
      <c r="BD59" s="93"/>
      <c r="BE59" s="93"/>
      <c r="BF59" s="93"/>
      <c r="BG59" s="93"/>
      <c r="BI59" s="93"/>
      <c r="BJ59" s="93"/>
      <c r="BK59" s="93"/>
      <c r="BL59" s="93"/>
      <c r="BM59" s="93"/>
      <c r="BO59" s="93">
        <v>0</v>
      </c>
      <c r="BP59" s="93">
        <v>0</v>
      </c>
      <c r="BQ59" s="93"/>
      <c r="BR59" s="93"/>
      <c r="BS59" s="93"/>
      <c r="BT59" s="93"/>
      <c r="BU59" s="93">
        <v>0</v>
      </c>
      <c r="BV59" s="93">
        <v>0</v>
      </c>
      <c r="BW59" s="93">
        <v>0</v>
      </c>
      <c r="BX59" s="93">
        <v>0</v>
      </c>
      <c r="BY59" s="93">
        <v>0</v>
      </c>
      <c r="BZ59" s="93">
        <v>0</v>
      </c>
      <c r="CA59" s="93">
        <v>0</v>
      </c>
      <c r="CB59" s="93">
        <v>0</v>
      </c>
      <c r="CC59" s="93">
        <v>0</v>
      </c>
      <c r="CD59" s="93"/>
      <c r="CE59" s="93"/>
      <c r="CF59" s="93"/>
      <c r="CG59" s="93"/>
      <c r="CH59" s="93"/>
      <c r="CI59" s="93"/>
      <c r="CJ59" s="93"/>
      <c r="CK59" s="93"/>
      <c r="CL59" s="93"/>
      <c r="CM59" s="93"/>
      <c r="CN59" s="93"/>
      <c r="CO59" s="93"/>
      <c r="CP59" s="93"/>
      <c r="CQ59" s="93"/>
      <c r="CR59" s="93"/>
      <c r="CS59" s="93"/>
      <c r="CT59" s="93"/>
      <c r="CU59" s="93"/>
      <c r="CV59" s="93"/>
      <c r="CW59" s="93"/>
      <c r="CX59" s="93"/>
      <c r="CY59" s="93"/>
      <c r="CZ59" s="93"/>
      <c r="DA59" s="93"/>
      <c r="DB59" s="93"/>
    </row>
    <row r="60" spans="1:106" x14ac:dyDescent="0.2">
      <c r="A60" s="1">
        <f t="shared" si="0"/>
        <v>59</v>
      </c>
      <c r="B60" t="s">
        <v>4745</v>
      </c>
      <c r="C60" s="1">
        <v>0</v>
      </c>
      <c r="E60" s="92">
        <v>14</v>
      </c>
      <c r="F60" s="92">
        <v>0</v>
      </c>
      <c r="G60" s="92">
        <v>14</v>
      </c>
      <c r="H60" s="92">
        <v>0</v>
      </c>
      <c r="I60" s="92">
        <v>0</v>
      </c>
      <c r="J60" s="92">
        <v>0</v>
      </c>
      <c r="K60" s="92">
        <v>0</v>
      </c>
      <c r="L60" s="92">
        <v>14</v>
      </c>
      <c r="M60" s="92">
        <v>10</v>
      </c>
      <c r="N60" s="92">
        <v>9</v>
      </c>
      <c r="O60" s="92">
        <v>0</v>
      </c>
      <c r="P60" s="92">
        <v>18</v>
      </c>
      <c r="S60" s="92"/>
      <c r="T60" s="92"/>
      <c r="U60" s="92">
        <v>11</v>
      </c>
      <c r="V60" s="92">
        <v>0</v>
      </c>
      <c r="W60" s="92"/>
      <c r="Z60" s="92">
        <v>16</v>
      </c>
      <c r="AA60" s="92">
        <v>0</v>
      </c>
      <c r="AB60" s="92">
        <v>17</v>
      </c>
      <c r="AC60" s="92">
        <v>22</v>
      </c>
      <c r="AD60" s="92">
        <v>0</v>
      </c>
      <c r="AE60" s="92"/>
      <c r="AF60" s="92"/>
      <c r="AI60" s="92"/>
      <c r="AJ60" s="92"/>
      <c r="AK60" s="92"/>
      <c r="AL60" s="92">
        <v>6</v>
      </c>
      <c r="AM60" s="92">
        <v>6</v>
      </c>
      <c r="AN60" s="92">
        <v>22</v>
      </c>
      <c r="AP60" s="92"/>
      <c r="AQ60" s="92"/>
      <c r="AR60" s="92">
        <v>10</v>
      </c>
      <c r="AT60" s="92"/>
      <c r="AU60" s="92">
        <v>3</v>
      </c>
      <c r="AV60" s="92">
        <v>11</v>
      </c>
      <c r="AW60" s="92">
        <v>0</v>
      </c>
      <c r="AX60" s="92">
        <v>13</v>
      </c>
      <c r="AY60" s="92"/>
      <c r="AZ60" s="92"/>
      <c r="BA60" s="92"/>
      <c r="BB60" s="92"/>
      <c r="BC60" s="92"/>
      <c r="BD60" s="92"/>
      <c r="BE60" s="92"/>
      <c r="BF60" s="92"/>
      <c r="BG60" s="92"/>
      <c r="BI60" s="92"/>
      <c r="BJ60" s="92"/>
      <c r="BK60" s="92"/>
      <c r="BL60" s="92"/>
      <c r="BM60" s="92"/>
      <c r="BO60" s="92">
        <v>0</v>
      </c>
      <c r="BP60" s="92">
        <v>0</v>
      </c>
      <c r="BQ60" s="92"/>
      <c r="BR60" s="92"/>
      <c r="BS60" s="92"/>
      <c r="BT60" s="92"/>
      <c r="BU60" s="92">
        <v>0</v>
      </c>
      <c r="BV60" s="92">
        <v>0</v>
      </c>
      <c r="BW60" s="92">
        <v>0</v>
      </c>
      <c r="BX60" s="92">
        <v>0</v>
      </c>
      <c r="BY60" s="92">
        <v>0</v>
      </c>
      <c r="BZ60" s="92">
        <v>0</v>
      </c>
      <c r="CA60" s="92">
        <v>0</v>
      </c>
      <c r="CB60" s="92">
        <v>0</v>
      </c>
      <c r="CC60" s="92">
        <v>0</v>
      </c>
      <c r="CD60" s="92"/>
      <c r="CE60" s="92"/>
      <c r="CF60" s="92"/>
      <c r="CG60" s="92"/>
      <c r="CH60" s="92"/>
      <c r="CI60" s="92"/>
      <c r="CJ60" s="92"/>
      <c r="CK60" s="92"/>
      <c r="CL60" s="92"/>
      <c r="CM60" s="92"/>
      <c r="CN60" s="92"/>
      <c r="CO60" s="92"/>
      <c r="CP60" s="92"/>
      <c r="CQ60" s="92"/>
      <c r="CR60" s="92"/>
      <c r="CS60" s="92"/>
      <c r="CT60" s="92"/>
      <c r="CU60" s="92"/>
      <c r="CV60" s="92"/>
      <c r="CW60" s="92"/>
      <c r="CX60" s="92"/>
      <c r="CY60" s="92"/>
      <c r="CZ60" s="92"/>
      <c r="DA60" s="92"/>
      <c r="DB60" s="92"/>
    </row>
    <row r="61" spans="1:106" x14ac:dyDescent="0.2">
      <c r="A61" s="1">
        <f t="shared" si="0"/>
        <v>60</v>
      </c>
      <c r="B61" t="s">
        <v>4746</v>
      </c>
      <c r="C61" s="1">
        <v>0</v>
      </c>
      <c r="E61" s="92">
        <v>0</v>
      </c>
      <c r="F61" s="92">
        <v>0</v>
      </c>
      <c r="G61" s="92">
        <v>0</v>
      </c>
      <c r="H61" s="92">
        <v>0</v>
      </c>
      <c r="I61" s="92">
        <v>0</v>
      </c>
      <c r="J61" s="92">
        <v>0</v>
      </c>
      <c r="K61" s="92">
        <v>0</v>
      </c>
      <c r="L61" s="92">
        <v>0</v>
      </c>
      <c r="M61" s="92">
        <v>0</v>
      </c>
      <c r="N61" s="92">
        <v>0</v>
      </c>
      <c r="O61" s="92">
        <v>0</v>
      </c>
      <c r="P61" s="92">
        <v>0</v>
      </c>
      <c r="S61" s="92"/>
      <c r="T61" s="92"/>
      <c r="U61" s="92">
        <v>0</v>
      </c>
      <c r="V61" s="92">
        <v>0</v>
      </c>
      <c r="W61" s="92"/>
      <c r="Z61" s="92">
        <v>0</v>
      </c>
      <c r="AA61" s="92">
        <v>0</v>
      </c>
      <c r="AB61" s="92">
        <v>0</v>
      </c>
      <c r="AC61" s="92">
        <v>0</v>
      </c>
      <c r="AD61" s="92">
        <v>0</v>
      </c>
      <c r="AE61" s="92"/>
      <c r="AF61" s="92"/>
      <c r="AI61" s="92"/>
      <c r="AJ61" s="92"/>
      <c r="AK61" s="92"/>
      <c r="AL61" s="92">
        <v>0</v>
      </c>
      <c r="AM61" s="92">
        <v>0</v>
      </c>
      <c r="AN61" s="92">
        <v>0</v>
      </c>
      <c r="AP61" s="92"/>
      <c r="AQ61" s="92"/>
      <c r="AR61" s="92">
        <v>0</v>
      </c>
      <c r="AT61" s="92"/>
      <c r="AU61" s="92">
        <v>0</v>
      </c>
      <c r="AV61" s="92">
        <v>0</v>
      </c>
      <c r="AW61" s="92">
        <v>0</v>
      </c>
      <c r="AX61" s="92">
        <v>0</v>
      </c>
      <c r="AY61" s="92"/>
      <c r="AZ61" s="92"/>
      <c r="BA61" s="92"/>
      <c r="BB61" s="92"/>
      <c r="BC61" s="92"/>
      <c r="BD61" s="92"/>
      <c r="BE61" s="92"/>
      <c r="BF61" s="92"/>
      <c r="BG61" s="92"/>
      <c r="BI61" s="92"/>
      <c r="BJ61" s="92"/>
      <c r="BK61" s="92"/>
      <c r="BL61" s="92"/>
      <c r="BM61" s="92"/>
      <c r="BO61" s="92">
        <v>0</v>
      </c>
      <c r="BP61" s="92">
        <v>0</v>
      </c>
      <c r="BQ61" s="92"/>
      <c r="BR61" s="92"/>
      <c r="BS61" s="92"/>
      <c r="BT61" s="92"/>
      <c r="BU61" s="92">
        <v>0</v>
      </c>
      <c r="BV61" s="92">
        <v>0</v>
      </c>
      <c r="BW61" s="92">
        <v>0</v>
      </c>
      <c r="BX61" s="92">
        <v>0</v>
      </c>
      <c r="BY61" s="92">
        <v>0</v>
      </c>
      <c r="BZ61" s="92">
        <v>0</v>
      </c>
      <c r="CA61" s="92">
        <v>0</v>
      </c>
      <c r="CB61" s="92">
        <v>0</v>
      </c>
      <c r="CC61" s="92">
        <v>0</v>
      </c>
      <c r="CD61" s="92"/>
      <c r="CE61" s="92"/>
      <c r="CF61" s="92"/>
      <c r="CG61" s="92"/>
      <c r="CH61" s="92"/>
      <c r="CI61" s="92"/>
      <c r="CJ61" s="92"/>
      <c r="CK61" s="92"/>
      <c r="CL61" s="92"/>
      <c r="CM61" s="92"/>
      <c r="CN61" s="92"/>
      <c r="CO61" s="92"/>
      <c r="CP61" s="92"/>
      <c r="CQ61" s="92"/>
      <c r="CR61" s="92"/>
      <c r="CS61" s="92"/>
      <c r="CT61" s="92"/>
      <c r="CU61" s="92"/>
      <c r="CV61" s="92"/>
      <c r="CW61" s="92"/>
      <c r="CX61" s="92"/>
      <c r="CY61" s="92"/>
      <c r="CZ61" s="92"/>
      <c r="DA61" s="92"/>
      <c r="DB61" s="92"/>
    </row>
    <row r="62" spans="1:106" x14ac:dyDescent="0.2">
      <c r="A62" s="1">
        <f t="shared" si="0"/>
        <v>61</v>
      </c>
      <c r="B62" t="s">
        <v>4747</v>
      </c>
      <c r="C62" s="1">
        <v>0</v>
      </c>
      <c r="E62" s="92">
        <v>0</v>
      </c>
      <c r="F62" s="92">
        <v>0</v>
      </c>
      <c r="G62" s="92">
        <v>0</v>
      </c>
      <c r="H62" s="92">
        <v>0</v>
      </c>
      <c r="I62" s="92">
        <v>0</v>
      </c>
      <c r="J62" s="92">
        <v>0</v>
      </c>
      <c r="K62" s="92">
        <v>0</v>
      </c>
      <c r="L62" s="92">
        <v>0</v>
      </c>
      <c r="M62" s="92">
        <v>0</v>
      </c>
      <c r="N62" s="92">
        <v>0</v>
      </c>
      <c r="O62" s="92">
        <v>0</v>
      </c>
      <c r="P62" s="92">
        <v>0</v>
      </c>
      <c r="S62" s="92"/>
      <c r="T62" s="92"/>
      <c r="U62" s="92">
        <v>0</v>
      </c>
      <c r="V62" s="92">
        <v>0</v>
      </c>
      <c r="W62" s="92"/>
      <c r="Z62" s="92">
        <v>0</v>
      </c>
      <c r="AA62" s="92">
        <v>0</v>
      </c>
      <c r="AB62" s="92">
        <v>0</v>
      </c>
      <c r="AC62" s="92">
        <v>0</v>
      </c>
      <c r="AD62" s="92">
        <v>0</v>
      </c>
      <c r="AE62" s="92"/>
      <c r="AF62" s="92"/>
      <c r="AI62" s="92"/>
      <c r="AJ62" s="92"/>
      <c r="AK62" s="92"/>
      <c r="AL62" s="92">
        <v>0</v>
      </c>
      <c r="AM62" s="92">
        <v>0</v>
      </c>
      <c r="AN62" s="92">
        <v>0</v>
      </c>
      <c r="AP62" s="92"/>
      <c r="AQ62" s="92"/>
      <c r="AR62" s="92">
        <v>0</v>
      </c>
      <c r="AT62" s="92"/>
      <c r="AU62" s="92">
        <v>0</v>
      </c>
      <c r="AV62" s="92">
        <v>0</v>
      </c>
      <c r="AW62" s="92">
        <v>0</v>
      </c>
      <c r="AX62" s="92">
        <v>0</v>
      </c>
      <c r="AY62" s="92"/>
      <c r="AZ62" s="92"/>
      <c r="BA62" s="92"/>
      <c r="BB62" s="92"/>
      <c r="BC62" s="92"/>
      <c r="BD62" s="92"/>
      <c r="BE62" s="92"/>
      <c r="BF62" s="92"/>
      <c r="BG62" s="92"/>
      <c r="BI62" s="92"/>
      <c r="BJ62" s="92"/>
      <c r="BK62" s="92"/>
      <c r="BL62" s="92"/>
      <c r="BM62" s="92"/>
      <c r="BO62" s="92">
        <v>0</v>
      </c>
      <c r="BP62" s="92">
        <v>0</v>
      </c>
      <c r="BQ62" s="92"/>
      <c r="BR62" s="92"/>
      <c r="BS62" s="92"/>
      <c r="BT62" s="92"/>
      <c r="BU62" s="92">
        <v>0</v>
      </c>
      <c r="BV62" s="92">
        <v>0</v>
      </c>
      <c r="BW62" s="92">
        <v>0</v>
      </c>
      <c r="BX62" s="92">
        <v>0</v>
      </c>
      <c r="BY62" s="92">
        <v>0</v>
      </c>
      <c r="BZ62" s="92">
        <v>0</v>
      </c>
      <c r="CA62" s="92">
        <v>0</v>
      </c>
      <c r="CB62" s="92">
        <v>0</v>
      </c>
      <c r="CC62" s="92">
        <v>0</v>
      </c>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row>
    <row r="63" spans="1:106" x14ac:dyDescent="0.2">
      <c r="A63" s="1">
        <f t="shared" si="0"/>
        <v>62</v>
      </c>
      <c r="B63" t="s">
        <v>4748</v>
      </c>
      <c r="C63" s="1">
        <v>0</v>
      </c>
      <c r="E63" s="92" t="s">
        <v>4696</v>
      </c>
      <c r="F63" s="92">
        <v>0</v>
      </c>
      <c r="G63" s="92" t="s">
        <v>4908</v>
      </c>
      <c r="H63" s="127">
        <v>0</v>
      </c>
      <c r="I63" s="92">
        <v>0</v>
      </c>
      <c r="J63" s="92">
        <v>0</v>
      </c>
      <c r="K63" s="92">
        <v>0</v>
      </c>
      <c r="L63" s="92" t="s">
        <v>4693</v>
      </c>
      <c r="M63" s="92" t="s">
        <v>4692</v>
      </c>
      <c r="N63" s="92" t="s">
        <v>5014</v>
      </c>
      <c r="O63" s="92">
        <v>0</v>
      </c>
      <c r="P63" s="92" t="s">
        <v>4867</v>
      </c>
      <c r="S63" s="92"/>
      <c r="T63" s="92"/>
      <c r="U63" s="92" t="s">
        <v>4695</v>
      </c>
      <c r="V63" s="92">
        <v>0</v>
      </c>
      <c r="W63" s="92"/>
      <c r="Z63" s="92" t="s">
        <v>4696</v>
      </c>
      <c r="AA63" s="92">
        <v>0</v>
      </c>
      <c r="AB63" s="92" t="s">
        <v>4692</v>
      </c>
      <c r="AC63" s="92" t="s">
        <v>4908</v>
      </c>
      <c r="AD63" s="92">
        <v>0</v>
      </c>
      <c r="AE63" s="92"/>
      <c r="AF63" s="92"/>
      <c r="AI63" s="92"/>
      <c r="AJ63" s="92"/>
      <c r="AK63" s="92"/>
      <c r="AL63" s="127" t="s">
        <v>5056</v>
      </c>
      <c r="AM63" s="127" t="s">
        <v>4698</v>
      </c>
      <c r="AN63" s="127" t="s">
        <v>4908</v>
      </c>
      <c r="AP63" s="92"/>
      <c r="AQ63" s="92"/>
      <c r="AR63" s="127" t="s">
        <v>4692</v>
      </c>
      <c r="AT63" s="92"/>
      <c r="AU63" s="127" t="s">
        <v>5113</v>
      </c>
      <c r="AV63" s="127" t="s">
        <v>4867</v>
      </c>
      <c r="AW63" s="127">
        <v>0</v>
      </c>
      <c r="AX63" s="127" t="s">
        <v>5113</v>
      </c>
      <c r="AY63" s="92"/>
      <c r="AZ63" s="92"/>
      <c r="BA63" s="92"/>
      <c r="BB63" s="92"/>
      <c r="BC63" s="92"/>
      <c r="BD63" s="92"/>
      <c r="BE63" s="92"/>
      <c r="BF63" s="92"/>
      <c r="BG63" s="92"/>
      <c r="BI63" s="92"/>
      <c r="BJ63" s="92"/>
      <c r="BK63" s="92"/>
      <c r="BL63" s="92"/>
      <c r="BM63" s="92"/>
      <c r="BO63" s="92">
        <v>0</v>
      </c>
      <c r="BP63" s="92">
        <v>0</v>
      </c>
      <c r="BQ63" s="92"/>
      <c r="BR63" s="92"/>
      <c r="BS63" s="92"/>
      <c r="BT63" s="92"/>
      <c r="BU63" s="92">
        <v>0</v>
      </c>
      <c r="BV63" s="92">
        <v>0</v>
      </c>
      <c r="BW63" s="92">
        <v>0</v>
      </c>
      <c r="BX63" s="92">
        <v>0</v>
      </c>
      <c r="BY63" s="92">
        <v>0</v>
      </c>
      <c r="BZ63" s="92">
        <v>0</v>
      </c>
      <c r="CA63" s="92">
        <v>0</v>
      </c>
      <c r="CB63" s="92">
        <v>0</v>
      </c>
      <c r="CC63" s="92">
        <v>0</v>
      </c>
      <c r="CD63" s="92"/>
      <c r="CE63" s="92"/>
      <c r="CF63" s="92"/>
      <c r="CG63" s="92"/>
      <c r="CH63" s="92"/>
      <c r="CI63" s="92"/>
      <c r="CJ63" s="92"/>
      <c r="CK63" s="92"/>
      <c r="CL63" s="92"/>
      <c r="CM63" s="92"/>
      <c r="CN63" s="92"/>
      <c r="CO63" s="92"/>
      <c r="CP63" s="92"/>
      <c r="CQ63" s="92"/>
      <c r="CR63" s="92"/>
      <c r="CS63" s="92"/>
      <c r="CT63" s="92"/>
      <c r="CU63" s="92"/>
      <c r="CV63" s="92"/>
      <c r="CW63" s="92"/>
      <c r="CX63" s="92"/>
      <c r="CY63" s="92"/>
      <c r="CZ63" s="92"/>
      <c r="DA63" s="92"/>
      <c r="DB63" s="92"/>
    </row>
    <row r="64" spans="1:106" x14ac:dyDescent="0.2">
      <c r="A64" s="1">
        <f t="shared" si="0"/>
        <v>63</v>
      </c>
      <c r="B64" t="s">
        <v>4749</v>
      </c>
      <c r="C64" s="1">
        <v>0</v>
      </c>
      <c r="E64" s="93">
        <v>6</v>
      </c>
      <c r="F64" s="93">
        <v>0</v>
      </c>
      <c r="G64" s="93">
        <v>11</v>
      </c>
      <c r="H64" s="93">
        <v>0</v>
      </c>
      <c r="I64" s="93">
        <v>0</v>
      </c>
      <c r="J64" s="93">
        <v>0</v>
      </c>
      <c r="K64" s="93">
        <v>0</v>
      </c>
      <c r="L64" s="93">
        <v>7</v>
      </c>
      <c r="M64" s="93">
        <v>5</v>
      </c>
      <c r="N64" s="93">
        <v>7</v>
      </c>
      <c r="O64" s="93">
        <v>0</v>
      </c>
      <c r="P64" s="93">
        <v>22</v>
      </c>
      <c r="S64" s="93"/>
      <c r="T64" s="93"/>
      <c r="U64" s="93">
        <v>6</v>
      </c>
      <c r="V64" s="93">
        <v>0</v>
      </c>
      <c r="W64" s="93"/>
      <c r="Z64" s="93">
        <v>13</v>
      </c>
      <c r="AA64" s="93">
        <v>0</v>
      </c>
      <c r="AB64" s="93">
        <v>10</v>
      </c>
      <c r="AC64" s="93">
        <v>7</v>
      </c>
      <c r="AD64" s="93">
        <v>0</v>
      </c>
      <c r="AE64" s="93"/>
      <c r="AF64" s="93"/>
      <c r="AI64" s="93"/>
      <c r="AJ64" s="93"/>
      <c r="AK64" s="93"/>
      <c r="AL64" s="93">
        <v>11</v>
      </c>
      <c r="AM64" s="93">
        <v>14</v>
      </c>
      <c r="AN64" s="93">
        <v>23</v>
      </c>
      <c r="AP64" s="93"/>
      <c r="AQ64" s="93"/>
      <c r="AR64" s="93"/>
      <c r="AT64" s="93"/>
      <c r="AU64" s="93">
        <v>3</v>
      </c>
      <c r="AV64" s="93">
        <v>4</v>
      </c>
      <c r="AW64" s="93">
        <v>0</v>
      </c>
      <c r="AX64" s="93">
        <v>7</v>
      </c>
      <c r="AY64" s="93"/>
      <c r="AZ64" s="93"/>
      <c r="BA64" s="93"/>
      <c r="BB64" s="93"/>
      <c r="BC64" s="93"/>
      <c r="BD64" s="93"/>
      <c r="BE64" s="93"/>
      <c r="BF64" s="93"/>
      <c r="BG64" s="93"/>
      <c r="BI64" s="93"/>
      <c r="BJ64" s="93"/>
      <c r="BK64" s="93"/>
      <c r="BL64" s="93"/>
      <c r="BM64" s="93"/>
      <c r="BO64" s="93">
        <v>0</v>
      </c>
      <c r="BP64" s="93">
        <v>0</v>
      </c>
      <c r="BQ64" s="93"/>
      <c r="BR64" s="93"/>
      <c r="BS64" s="93"/>
      <c r="BT64" s="93"/>
      <c r="BU64" s="93">
        <v>0</v>
      </c>
      <c r="BV64" s="93">
        <v>0</v>
      </c>
      <c r="BW64" s="93">
        <v>0</v>
      </c>
      <c r="BX64" s="93">
        <v>0</v>
      </c>
      <c r="BY64" s="93">
        <v>0</v>
      </c>
      <c r="BZ64" s="93">
        <v>0</v>
      </c>
      <c r="CA64" s="93">
        <v>0</v>
      </c>
      <c r="CB64" s="93">
        <v>0</v>
      </c>
      <c r="CC64" s="93">
        <v>0</v>
      </c>
      <c r="CD64" s="93"/>
      <c r="CE64" s="93"/>
      <c r="CF64" s="93"/>
      <c r="CG64" s="93"/>
      <c r="CH64" s="93"/>
      <c r="CI64" s="93"/>
      <c r="CJ64" s="93"/>
      <c r="CK64" s="93"/>
      <c r="CL64" s="93"/>
      <c r="CM64" s="93"/>
      <c r="CN64" s="93"/>
      <c r="CO64" s="93"/>
      <c r="CP64" s="93"/>
      <c r="CQ64" s="93"/>
      <c r="CR64" s="93"/>
      <c r="CS64" s="93"/>
      <c r="CT64" s="93"/>
      <c r="CU64" s="93"/>
      <c r="CV64" s="93"/>
      <c r="CW64" s="93"/>
      <c r="CX64" s="93"/>
      <c r="CY64" s="93"/>
      <c r="CZ64" s="93"/>
      <c r="DA64" s="93"/>
      <c r="DB64" s="93"/>
    </row>
    <row r="65" spans="1:106" ht="38.25" x14ac:dyDescent="0.2">
      <c r="A65" s="1">
        <f t="shared" si="0"/>
        <v>64</v>
      </c>
      <c r="B65" t="s">
        <v>4750</v>
      </c>
      <c r="C65" s="1">
        <v>0</v>
      </c>
      <c r="E65" s="93">
        <v>0</v>
      </c>
      <c r="F65" s="93">
        <v>0</v>
      </c>
      <c r="G65" s="93">
        <v>0</v>
      </c>
      <c r="H65" s="93">
        <v>0</v>
      </c>
      <c r="I65" s="93">
        <v>0</v>
      </c>
      <c r="J65" s="93">
        <v>0</v>
      </c>
      <c r="K65" s="93">
        <v>0</v>
      </c>
      <c r="L65" s="93" t="s">
        <v>5044</v>
      </c>
      <c r="M65" s="93" t="s">
        <v>5403</v>
      </c>
      <c r="N65" s="93" t="s">
        <v>3594</v>
      </c>
      <c r="O65" s="93">
        <v>0</v>
      </c>
      <c r="P65" s="93">
        <v>0</v>
      </c>
      <c r="S65" s="93"/>
      <c r="T65" s="93"/>
      <c r="U65" s="93">
        <v>0</v>
      </c>
      <c r="V65" s="93">
        <v>0</v>
      </c>
      <c r="W65" s="93"/>
      <c r="Z65" s="93">
        <v>0</v>
      </c>
      <c r="AA65" s="93">
        <v>0</v>
      </c>
      <c r="AB65" s="93" t="s">
        <v>5445</v>
      </c>
      <c r="AC65" s="93" t="s">
        <v>5378</v>
      </c>
      <c r="AD65" s="93">
        <v>0</v>
      </c>
      <c r="AE65" s="93"/>
      <c r="AF65" s="93"/>
      <c r="AI65" s="93"/>
      <c r="AJ65" s="93"/>
      <c r="AK65" s="93"/>
      <c r="AL65" s="127" t="s">
        <v>5163</v>
      </c>
      <c r="AM65" s="127" t="s">
        <v>5261</v>
      </c>
      <c r="AN65" s="126" t="s">
        <v>5271</v>
      </c>
      <c r="AP65" s="93"/>
      <c r="AQ65" s="93"/>
      <c r="AR65" s="93"/>
      <c r="AT65" s="93"/>
      <c r="AU65" s="93"/>
      <c r="AV65" s="93"/>
      <c r="AW65" s="93">
        <v>0</v>
      </c>
      <c r="AX65" s="93"/>
      <c r="AY65" s="93"/>
      <c r="AZ65" s="93"/>
      <c r="BA65" s="93"/>
      <c r="BB65" s="93"/>
      <c r="BC65" s="93"/>
      <c r="BD65" s="93"/>
      <c r="BE65" s="93"/>
      <c r="BF65" s="93"/>
      <c r="BG65" s="93"/>
      <c r="BI65" s="93"/>
      <c r="BJ65" s="93"/>
      <c r="BK65" s="93"/>
      <c r="BL65" s="93"/>
      <c r="BM65" s="93"/>
      <c r="BO65" s="93">
        <v>0</v>
      </c>
      <c r="BP65" s="93">
        <v>0</v>
      </c>
      <c r="BQ65" s="93"/>
      <c r="BR65" s="93"/>
      <c r="BS65" s="93"/>
      <c r="BT65" s="93"/>
      <c r="BU65" s="93">
        <v>0</v>
      </c>
      <c r="BV65" s="93">
        <v>0</v>
      </c>
      <c r="BW65" s="93">
        <v>0</v>
      </c>
      <c r="BX65" s="93">
        <v>0</v>
      </c>
      <c r="BY65" s="93">
        <v>0</v>
      </c>
      <c r="BZ65" s="93">
        <v>0</v>
      </c>
      <c r="CA65" s="93">
        <v>0</v>
      </c>
      <c r="CB65" s="93">
        <v>0</v>
      </c>
      <c r="CC65" s="93">
        <v>0</v>
      </c>
      <c r="CD65" s="93"/>
      <c r="CE65" s="93"/>
      <c r="CF65" s="93"/>
      <c r="CG65" s="93"/>
      <c r="CH65" s="93"/>
      <c r="CI65" s="93"/>
      <c r="CJ65" s="93"/>
      <c r="CK65" s="93"/>
      <c r="CL65" s="93"/>
      <c r="CM65" s="93"/>
      <c r="CN65" s="93"/>
      <c r="CO65" s="93"/>
      <c r="CP65" s="93"/>
      <c r="CQ65" s="93"/>
      <c r="CR65" s="93"/>
      <c r="CS65" s="93"/>
      <c r="CT65" s="93"/>
      <c r="CU65" s="93"/>
      <c r="CV65" s="93"/>
      <c r="CW65" s="93"/>
      <c r="CX65" s="93"/>
      <c r="CY65" s="93"/>
      <c r="CZ65" s="93"/>
      <c r="DA65" s="93"/>
      <c r="DB65" s="93"/>
    </row>
    <row r="66" spans="1:106" x14ac:dyDescent="0.2">
      <c r="A66" s="1">
        <f t="shared" si="0"/>
        <v>65</v>
      </c>
      <c r="B66" t="s">
        <v>4751</v>
      </c>
      <c r="C66" s="1">
        <v>0</v>
      </c>
      <c r="E66" s="92">
        <v>0</v>
      </c>
      <c r="F66" s="92">
        <v>0</v>
      </c>
      <c r="G66" s="92">
        <v>0</v>
      </c>
      <c r="H66" s="92">
        <v>0</v>
      </c>
      <c r="I66" s="92">
        <v>0</v>
      </c>
      <c r="J66" s="92">
        <v>0</v>
      </c>
      <c r="K66" s="92">
        <v>0</v>
      </c>
      <c r="L66" s="92">
        <v>15</v>
      </c>
      <c r="M66" s="92">
        <v>5</v>
      </c>
      <c r="N66" s="92">
        <v>10</v>
      </c>
      <c r="O66" s="92">
        <v>0</v>
      </c>
      <c r="P66" s="92">
        <v>0</v>
      </c>
      <c r="S66" s="92"/>
      <c r="T66" s="92"/>
      <c r="U66" s="92">
        <v>0</v>
      </c>
      <c r="V66" s="92">
        <v>0</v>
      </c>
      <c r="W66" s="92"/>
      <c r="Z66" s="92">
        <v>0</v>
      </c>
      <c r="AA66" s="92">
        <v>0</v>
      </c>
      <c r="AB66" s="92">
        <v>19</v>
      </c>
      <c r="AC66" s="92">
        <v>20</v>
      </c>
      <c r="AD66" s="92">
        <v>0</v>
      </c>
      <c r="AE66" s="92"/>
      <c r="AF66" s="92"/>
      <c r="AI66" s="92"/>
      <c r="AJ66" s="92"/>
      <c r="AK66" s="92"/>
      <c r="AL66" s="92">
        <v>7</v>
      </c>
      <c r="AM66" s="92">
        <v>7</v>
      </c>
      <c r="AN66" s="92">
        <v>9</v>
      </c>
      <c r="AP66" s="92"/>
      <c r="AQ66" s="92"/>
      <c r="AR66" s="92"/>
      <c r="AT66" s="92"/>
      <c r="AU66" s="92"/>
      <c r="AV66" s="92"/>
      <c r="AW66" s="92">
        <v>0</v>
      </c>
      <c r="AX66" s="92"/>
      <c r="AY66" s="92"/>
      <c r="AZ66" s="92"/>
      <c r="BA66" s="92"/>
      <c r="BB66" s="92"/>
      <c r="BC66" s="92"/>
      <c r="BD66" s="92"/>
      <c r="BE66" s="92"/>
      <c r="BF66" s="92"/>
      <c r="BG66" s="92"/>
      <c r="BI66" s="92"/>
      <c r="BJ66" s="92"/>
      <c r="BK66" s="92"/>
      <c r="BL66" s="92"/>
      <c r="BM66" s="92"/>
      <c r="BO66" s="92">
        <v>0</v>
      </c>
      <c r="BP66" s="92">
        <v>0</v>
      </c>
      <c r="BQ66" s="92"/>
      <c r="BR66" s="92"/>
      <c r="BS66" s="92"/>
      <c r="BT66" s="92"/>
      <c r="BU66" s="92">
        <v>0</v>
      </c>
      <c r="BV66" s="92">
        <v>0</v>
      </c>
      <c r="BW66" s="92">
        <v>0</v>
      </c>
      <c r="BX66" s="92">
        <v>0</v>
      </c>
      <c r="BY66" s="92">
        <v>0</v>
      </c>
      <c r="BZ66" s="92">
        <v>0</v>
      </c>
      <c r="CA66" s="92">
        <v>0</v>
      </c>
      <c r="CB66" s="92">
        <v>0</v>
      </c>
      <c r="CC66" s="92">
        <v>0</v>
      </c>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row>
    <row r="67" spans="1:106" x14ac:dyDescent="0.2">
      <c r="A67" s="1">
        <f t="shared" si="0"/>
        <v>66</v>
      </c>
      <c r="B67" t="s">
        <v>4752</v>
      </c>
      <c r="C67" s="1">
        <v>0</v>
      </c>
      <c r="E67" s="92">
        <v>0</v>
      </c>
      <c r="F67" s="92">
        <v>0</v>
      </c>
      <c r="G67" s="92">
        <v>0</v>
      </c>
      <c r="H67" s="92">
        <v>0</v>
      </c>
      <c r="I67" s="92">
        <v>0</v>
      </c>
      <c r="J67" s="92">
        <v>0</v>
      </c>
      <c r="K67" s="92">
        <v>0</v>
      </c>
      <c r="L67" s="92">
        <v>0</v>
      </c>
      <c r="M67" s="92">
        <v>0</v>
      </c>
      <c r="N67" s="92">
        <v>0</v>
      </c>
      <c r="O67" s="92">
        <v>0</v>
      </c>
      <c r="P67" s="92">
        <v>0</v>
      </c>
      <c r="S67" s="92"/>
      <c r="T67" s="92"/>
      <c r="U67" s="92">
        <v>0</v>
      </c>
      <c r="V67" s="92">
        <v>0</v>
      </c>
      <c r="W67" s="92"/>
      <c r="Z67" s="92">
        <v>0</v>
      </c>
      <c r="AA67" s="92">
        <v>0</v>
      </c>
      <c r="AB67" s="92">
        <v>0</v>
      </c>
      <c r="AC67" s="92">
        <v>0</v>
      </c>
      <c r="AD67" s="92">
        <v>0</v>
      </c>
      <c r="AE67" s="92"/>
      <c r="AF67" s="92"/>
      <c r="AI67" s="92"/>
      <c r="AJ67" s="92"/>
      <c r="AK67" s="92"/>
      <c r="AL67" s="92">
        <v>0</v>
      </c>
      <c r="AM67" s="92">
        <v>0</v>
      </c>
      <c r="AN67" s="92">
        <v>0</v>
      </c>
      <c r="AP67" s="92"/>
      <c r="AQ67" s="92"/>
      <c r="AR67" s="92"/>
      <c r="AT67" s="92"/>
      <c r="AU67" s="92"/>
      <c r="AV67" s="92"/>
      <c r="AW67" s="92">
        <v>0</v>
      </c>
      <c r="AX67" s="92"/>
      <c r="AY67" s="92"/>
      <c r="AZ67" s="92"/>
      <c r="BA67" s="92"/>
      <c r="BB67" s="92"/>
      <c r="BC67" s="92"/>
      <c r="BD67" s="92"/>
      <c r="BE67" s="92"/>
      <c r="BF67" s="92"/>
      <c r="BG67" s="92"/>
      <c r="BI67" s="92"/>
      <c r="BJ67" s="92"/>
      <c r="BK67" s="92"/>
      <c r="BL67" s="92"/>
      <c r="BM67" s="92"/>
      <c r="BO67" s="92">
        <v>0</v>
      </c>
      <c r="BP67" s="92">
        <v>0</v>
      </c>
      <c r="BQ67" s="92"/>
      <c r="BR67" s="92"/>
      <c r="BS67" s="92"/>
      <c r="BT67" s="92"/>
      <c r="BU67" s="92">
        <v>0</v>
      </c>
      <c r="BV67" s="92">
        <v>0</v>
      </c>
      <c r="BW67" s="92">
        <v>0</v>
      </c>
      <c r="BX67" s="92">
        <v>0</v>
      </c>
      <c r="BY67" s="92">
        <v>0</v>
      </c>
      <c r="BZ67" s="92">
        <v>0</v>
      </c>
      <c r="CA67" s="92">
        <v>0</v>
      </c>
      <c r="CB67" s="92">
        <v>0</v>
      </c>
      <c r="CC67" s="92">
        <v>0</v>
      </c>
      <c r="CD67" s="92"/>
      <c r="CE67" s="92"/>
      <c r="CF67" s="92"/>
      <c r="CG67" s="92"/>
      <c r="CH67" s="92"/>
      <c r="CI67" s="92"/>
      <c r="CJ67" s="92"/>
      <c r="CK67" s="92"/>
      <c r="CL67" s="92"/>
      <c r="CM67" s="92"/>
      <c r="CN67" s="92"/>
      <c r="CO67" s="92"/>
      <c r="CP67" s="92"/>
      <c r="CQ67" s="92"/>
      <c r="CR67" s="92"/>
      <c r="CS67" s="92"/>
      <c r="CT67" s="92"/>
      <c r="CU67" s="92"/>
      <c r="CV67" s="92"/>
      <c r="CW67" s="92"/>
      <c r="CX67" s="92"/>
      <c r="CY67" s="92"/>
      <c r="CZ67" s="92"/>
      <c r="DA67" s="92"/>
      <c r="DB67" s="92"/>
    </row>
    <row r="68" spans="1:106" x14ac:dyDescent="0.2">
      <c r="A68" s="1">
        <f t="shared" ref="A68:A132" si="2">A67+1</f>
        <v>67</v>
      </c>
      <c r="B68" t="s">
        <v>4753</v>
      </c>
      <c r="C68" s="1">
        <v>0</v>
      </c>
      <c r="E68" s="92">
        <v>0</v>
      </c>
      <c r="F68" s="92">
        <v>0</v>
      </c>
      <c r="G68" s="92">
        <v>0</v>
      </c>
      <c r="H68" s="92">
        <v>0</v>
      </c>
      <c r="I68" s="92">
        <v>0</v>
      </c>
      <c r="J68" s="92">
        <v>0</v>
      </c>
      <c r="K68" s="92">
        <v>0</v>
      </c>
      <c r="L68" s="92">
        <v>0</v>
      </c>
      <c r="M68" s="92">
        <v>0</v>
      </c>
      <c r="N68" s="92">
        <v>0</v>
      </c>
      <c r="O68" s="92">
        <v>0</v>
      </c>
      <c r="P68" s="92">
        <v>0</v>
      </c>
      <c r="S68" s="92"/>
      <c r="T68" s="92"/>
      <c r="U68" s="92">
        <v>0</v>
      </c>
      <c r="V68" s="92">
        <v>0</v>
      </c>
      <c r="W68" s="92"/>
      <c r="Z68" s="92">
        <v>0</v>
      </c>
      <c r="AA68" s="92">
        <v>0</v>
      </c>
      <c r="AB68" s="92">
        <v>0</v>
      </c>
      <c r="AC68" s="92">
        <v>0</v>
      </c>
      <c r="AD68" s="92">
        <v>0</v>
      </c>
      <c r="AE68" s="92"/>
      <c r="AF68" s="92"/>
      <c r="AI68" s="92"/>
      <c r="AJ68" s="92"/>
      <c r="AK68" s="92"/>
      <c r="AL68" s="92">
        <v>0</v>
      </c>
      <c r="AM68" s="92">
        <v>0</v>
      </c>
      <c r="AN68" s="92">
        <v>0</v>
      </c>
      <c r="AP68" s="92"/>
      <c r="AQ68" s="92"/>
      <c r="AR68" s="92"/>
      <c r="AT68" s="92"/>
      <c r="AU68" s="92"/>
      <c r="AV68" s="92"/>
      <c r="AW68" s="92">
        <v>0</v>
      </c>
      <c r="AX68" s="92"/>
      <c r="AY68" s="92"/>
      <c r="AZ68" s="92"/>
      <c r="BA68" s="92"/>
      <c r="BB68" s="92"/>
      <c r="BC68" s="92"/>
      <c r="BD68" s="92"/>
      <c r="BE68" s="92"/>
      <c r="BF68" s="92"/>
      <c r="BG68" s="92"/>
      <c r="BI68" s="92"/>
      <c r="BJ68" s="92"/>
      <c r="BK68" s="92"/>
      <c r="BL68" s="92"/>
      <c r="BM68" s="92"/>
      <c r="BO68" s="92">
        <v>0</v>
      </c>
      <c r="BP68" s="92">
        <v>0</v>
      </c>
      <c r="BQ68" s="92"/>
      <c r="BR68" s="92"/>
      <c r="BS68" s="92"/>
      <c r="BT68" s="92"/>
      <c r="BU68" s="92">
        <v>0</v>
      </c>
      <c r="BV68" s="92">
        <v>0</v>
      </c>
      <c r="BW68" s="92">
        <v>0</v>
      </c>
      <c r="BX68" s="92">
        <v>0</v>
      </c>
      <c r="BY68" s="92">
        <v>0</v>
      </c>
      <c r="BZ68" s="92">
        <v>0</v>
      </c>
      <c r="CA68" s="92">
        <v>0</v>
      </c>
      <c r="CB68" s="92">
        <v>0</v>
      </c>
      <c r="CC68" s="92">
        <v>0</v>
      </c>
      <c r="CD68" s="92"/>
      <c r="CE68" s="92"/>
      <c r="CF68" s="92"/>
      <c r="CG68" s="92"/>
      <c r="CH68" s="92"/>
      <c r="CI68" s="92"/>
      <c r="CJ68" s="92"/>
      <c r="CK68" s="92"/>
      <c r="CL68" s="92"/>
      <c r="CM68" s="92"/>
      <c r="CN68" s="92"/>
      <c r="CO68" s="92"/>
      <c r="CP68" s="92"/>
      <c r="CQ68" s="92"/>
      <c r="CR68" s="92"/>
      <c r="CS68" s="92"/>
      <c r="CT68" s="92"/>
      <c r="CU68" s="92"/>
      <c r="CV68" s="92"/>
      <c r="CW68" s="92"/>
      <c r="CX68" s="92"/>
      <c r="CY68" s="92"/>
      <c r="CZ68" s="92"/>
      <c r="DA68" s="92"/>
      <c r="DB68" s="92"/>
    </row>
    <row r="69" spans="1:106" x14ac:dyDescent="0.2">
      <c r="A69" s="1">
        <f t="shared" si="2"/>
        <v>68</v>
      </c>
      <c r="B69" t="s">
        <v>4754</v>
      </c>
      <c r="C69" s="1">
        <v>0</v>
      </c>
      <c r="E69" s="92">
        <v>0</v>
      </c>
      <c r="F69" s="92">
        <v>0</v>
      </c>
      <c r="G69" s="92">
        <v>0</v>
      </c>
      <c r="H69" s="127">
        <v>0</v>
      </c>
      <c r="I69" s="92">
        <v>0</v>
      </c>
      <c r="J69" s="92">
        <v>0</v>
      </c>
      <c r="K69" s="92">
        <v>0</v>
      </c>
      <c r="L69" s="92" t="s">
        <v>4693</v>
      </c>
      <c r="M69" s="92" t="s">
        <v>4692</v>
      </c>
      <c r="N69" s="92" t="s">
        <v>5014</v>
      </c>
      <c r="O69" s="92">
        <v>0</v>
      </c>
      <c r="P69" s="92">
        <v>0</v>
      </c>
      <c r="S69" s="92"/>
      <c r="T69" s="92"/>
      <c r="U69" s="92">
        <v>0</v>
      </c>
      <c r="V69" s="92">
        <v>0</v>
      </c>
      <c r="W69" s="92"/>
      <c r="Z69" s="92">
        <v>0</v>
      </c>
      <c r="AA69" s="92">
        <v>0</v>
      </c>
      <c r="AB69" s="92" t="s">
        <v>4867</v>
      </c>
      <c r="AC69" s="92" t="s">
        <v>4908</v>
      </c>
      <c r="AD69" s="92">
        <v>0</v>
      </c>
      <c r="AE69" s="92"/>
      <c r="AF69" s="92"/>
      <c r="AI69" s="92"/>
      <c r="AJ69" s="92"/>
      <c r="AK69" s="92"/>
      <c r="AL69" s="127" t="s">
        <v>5056</v>
      </c>
      <c r="AM69" s="127" t="s">
        <v>4698</v>
      </c>
      <c r="AN69" s="127" t="s">
        <v>4908</v>
      </c>
      <c r="AP69" s="92"/>
      <c r="AQ69" s="92"/>
      <c r="AR69" s="92"/>
      <c r="AT69" s="92"/>
      <c r="AU69" s="92"/>
      <c r="AV69" s="92"/>
      <c r="AW69" s="92">
        <v>0</v>
      </c>
      <c r="AX69" s="92"/>
      <c r="AY69" s="92"/>
      <c r="AZ69" s="92"/>
      <c r="BA69" s="92"/>
      <c r="BB69" s="92"/>
      <c r="BC69" s="92"/>
      <c r="BD69" s="92"/>
      <c r="BE69" s="92"/>
      <c r="BF69" s="92"/>
      <c r="BG69" s="92"/>
      <c r="BI69" s="92"/>
      <c r="BJ69" s="92"/>
      <c r="BK69" s="92"/>
      <c r="BL69" s="92"/>
      <c r="BM69" s="92"/>
      <c r="BO69" s="92">
        <v>0</v>
      </c>
      <c r="BP69" s="92">
        <v>0</v>
      </c>
      <c r="BQ69" s="92"/>
      <c r="BR69" s="92"/>
      <c r="BS69" s="92"/>
      <c r="BT69" s="92"/>
      <c r="BU69" s="92">
        <v>0</v>
      </c>
      <c r="BV69" s="92">
        <v>0</v>
      </c>
      <c r="BW69" s="92">
        <v>0</v>
      </c>
      <c r="BX69" s="92">
        <v>0</v>
      </c>
      <c r="BY69" s="92">
        <v>0</v>
      </c>
      <c r="BZ69" s="92">
        <v>0</v>
      </c>
      <c r="CA69" s="92">
        <v>0</v>
      </c>
      <c r="CB69" s="92">
        <v>0</v>
      </c>
      <c r="CC69" s="92">
        <v>0</v>
      </c>
      <c r="CD69" s="92"/>
      <c r="CE69" s="92"/>
      <c r="CF69" s="92"/>
      <c r="CG69" s="92"/>
      <c r="CH69" s="92"/>
      <c r="CI69" s="92"/>
      <c r="CJ69" s="92"/>
      <c r="CK69" s="92"/>
      <c r="CL69" s="92"/>
      <c r="CM69" s="92"/>
      <c r="CN69" s="92"/>
      <c r="CO69" s="92"/>
      <c r="CP69" s="92"/>
      <c r="CQ69" s="92"/>
      <c r="CR69" s="92"/>
      <c r="CS69" s="92"/>
      <c r="CT69" s="92"/>
      <c r="CU69" s="92"/>
      <c r="CV69" s="92"/>
      <c r="CW69" s="92"/>
      <c r="CX69" s="92"/>
      <c r="CY69" s="92"/>
      <c r="CZ69" s="92"/>
      <c r="DA69" s="92"/>
      <c r="DB69" s="92"/>
    </row>
    <row r="70" spans="1:106" x14ac:dyDescent="0.2">
      <c r="A70" s="1">
        <f t="shared" si="2"/>
        <v>69</v>
      </c>
      <c r="B70" t="s">
        <v>4755</v>
      </c>
      <c r="C70" s="1">
        <v>0</v>
      </c>
      <c r="E70" s="93">
        <v>0</v>
      </c>
      <c r="F70" s="93">
        <v>0</v>
      </c>
      <c r="G70" s="93">
        <v>0</v>
      </c>
      <c r="H70" s="93">
        <v>0</v>
      </c>
      <c r="I70" s="93">
        <v>0</v>
      </c>
      <c r="J70" s="93">
        <v>0</v>
      </c>
      <c r="K70" s="93">
        <v>0</v>
      </c>
      <c r="L70" s="93">
        <v>8</v>
      </c>
      <c r="M70" s="93">
        <v>5</v>
      </c>
      <c r="N70" s="93">
        <v>7</v>
      </c>
      <c r="O70" s="93">
        <v>0</v>
      </c>
      <c r="P70" s="93">
        <v>0</v>
      </c>
      <c r="S70" s="93"/>
      <c r="T70" s="93"/>
      <c r="U70" s="93">
        <v>0</v>
      </c>
      <c r="V70" s="93">
        <v>0</v>
      </c>
      <c r="W70" s="93"/>
      <c r="Z70" s="93">
        <v>0</v>
      </c>
      <c r="AA70" s="93">
        <v>0</v>
      </c>
      <c r="AB70" s="93">
        <v>10</v>
      </c>
      <c r="AC70" s="93">
        <v>7</v>
      </c>
      <c r="AD70" s="93">
        <v>0</v>
      </c>
      <c r="AE70" s="93"/>
      <c r="AF70" s="93"/>
      <c r="AI70" s="93"/>
      <c r="AJ70" s="93"/>
      <c r="AK70" s="93"/>
      <c r="AL70" s="93">
        <v>10</v>
      </c>
      <c r="AM70" s="93">
        <v>13</v>
      </c>
      <c r="AN70" s="93">
        <v>27</v>
      </c>
      <c r="AP70" s="93"/>
      <c r="AQ70" s="93"/>
      <c r="AR70" s="93"/>
      <c r="AT70" s="93"/>
      <c r="AU70" s="93"/>
      <c r="AV70" s="93"/>
      <c r="AW70" s="93">
        <v>0</v>
      </c>
      <c r="AX70" s="93"/>
      <c r="AY70" s="93"/>
      <c r="AZ70" s="93"/>
      <c r="BA70" s="93"/>
      <c r="BB70" s="93"/>
      <c r="BC70" s="93"/>
      <c r="BD70" s="93"/>
      <c r="BE70" s="93"/>
      <c r="BF70" s="93"/>
      <c r="BG70" s="93"/>
      <c r="BI70" s="93"/>
      <c r="BJ70" s="93"/>
      <c r="BK70" s="93"/>
      <c r="BL70" s="93"/>
      <c r="BM70" s="93"/>
      <c r="BO70" s="93">
        <v>0</v>
      </c>
      <c r="BP70" s="93">
        <v>0</v>
      </c>
      <c r="BQ70" s="93"/>
      <c r="BR70" s="93"/>
      <c r="BS70" s="93"/>
      <c r="BT70" s="93"/>
      <c r="BU70" s="93">
        <v>0</v>
      </c>
      <c r="BV70" s="93">
        <v>0</v>
      </c>
      <c r="BW70" s="93">
        <v>0</v>
      </c>
      <c r="BX70" s="93">
        <v>0</v>
      </c>
      <c r="BY70" s="93">
        <v>0</v>
      </c>
      <c r="BZ70" s="93">
        <v>0</v>
      </c>
      <c r="CA70" s="93">
        <v>0</v>
      </c>
      <c r="CB70" s="93">
        <v>0</v>
      </c>
      <c r="CC70" s="93">
        <v>0</v>
      </c>
      <c r="CD70" s="93"/>
      <c r="CE70" s="93"/>
      <c r="CF70" s="93"/>
      <c r="CG70" s="93"/>
      <c r="CH70" s="93"/>
      <c r="CI70" s="93"/>
      <c r="CJ70" s="93"/>
      <c r="CK70" s="93"/>
      <c r="CL70" s="93"/>
      <c r="CM70" s="93"/>
      <c r="CN70" s="93"/>
      <c r="CO70" s="93"/>
      <c r="CP70" s="93"/>
      <c r="CQ70" s="93"/>
      <c r="CR70" s="93"/>
      <c r="CS70" s="93"/>
      <c r="CT70" s="93"/>
      <c r="CU70" s="93"/>
      <c r="CV70" s="93"/>
      <c r="CW70" s="93"/>
      <c r="CX70" s="93"/>
      <c r="CY70" s="93"/>
      <c r="CZ70" s="93"/>
      <c r="DA70" s="93"/>
      <c r="DB70" s="93"/>
    </row>
    <row r="71" spans="1:106" ht="51" x14ac:dyDescent="0.2">
      <c r="A71" s="1">
        <f t="shared" si="2"/>
        <v>70</v>
      </c>
      <c r="B71" t="s">
        <v>4756</v>
      </c>
      <c r="C71" s="1">
        <v>0</v>
      </c>
      <c r="E71" s="93">
        <v>0</v>
      </c>
      <c r="F71" s="93">
        <v>0</v>
      </c>
      <c r="G71" s="93">
        <v>0</v>
      </c>
      <c r="H71" s="93">
        <v>0</v>
      </c>
      <c r="I71" s="93">
        <v>0</v>
      </c>
      <c r="J71" s="93">
        <v>0</v>
      </c>
      <c r="K71" s="93">
        <v>0</v>
      </c>
      <c r="L71" s="93">
        <v>0</v>
      </c>
      <c r="M71" s="93">
        <v>0</v>
      </c>
      <c r="N71" s="93" t="s">
        <v>5069</v>
      </c>
      <c r="O71" s="93">
        <v>0</v>
      </c>
      <c r="P71" s="93">
        <v>0</v>
      </c>
      <c r="S71" s="93"/>
      <c r="T71" s="93"/>
      <c r="U71" s="93">
        <v>0</v>
      </c>
      <c r="V71" s="93">
        <v>0</v>
      </c>
      <c r="W71" s="93"/>
      <c r="Z71" s="93">
        <v>0</v>
      </c>
      <c r="AA71" s="93">
        <v>0</v>
      </c>
      <c r="AB71" s="93" t="s">
        <v>5446</v>
      </c>
      <c r="AC71" s="93" t="s">
        <v>5379</v>
      </c>
      <c r="AD71" s="93">
        <v>0</v>
      </c>
      <c r="AE71" s="93"/>
      <c r="AF71" s="93"/>
      <c r="AI71" s="93"/>
      <c r="AJ71" s="93"/>
      <c r="AK71" s="93"/>
      <c r="AL71" s="127" t="s">
        <v>5164</v>
      </c>
      <c r="AM71" s="127" t="s">
        <v>5262</v>
      </c>
      <c r="AN71" s="126" t="s">
        <v>5276</v>
      </c>
      <c r="AP71" s="93"/>
      <c r="AQ71" s="93"/>
      <c r="AR71" s="93"/>
      <c r="AT71" s="93"/>
      <c r="AU71" s="93"/>
      <c r="AV71" s="93"/>
      <c r="AW71" s="93">
        <v>0</v>
      </c>
      <c r="AX71" s="93"/>
      <c r="AY71" s="93"/>
      <c r="AZ71" s="93"/>
      <c r="BA71" s="93"/>
      <c r="BB71" s="93"/>
      <c r="BC71" s="93"/>
      <c r="BD71" s="93"/>
      <c r="BE71" s="93"/>
      <c r="BF71" s="93"/>
      <c r="BG71" s="93"/>
      <c r="BI71" s="93"/>
      <c r="BJ71" s="93"/>
      <c r="BK71" s="93"/>
      <c r="BL71" s="93"/>
      <c r="BM71" s="93"/>
      <c r="BO71" s="93">
        <v>0</v>
      </c>
      <c r="BP71" s="93">
        <v>0</v>
      </c>
      <c r="BQ71" s="93"/>
      <c r="BR71" s="93"/>
      <c r="BS71" s="93"/>
      <c r="BT71" s="93"/>
      <c r="BU71" s="93">
        <v>0</v>
      </c>
      <c r="BV71" s="93">
        <v>0</v>
      </c>
      <c r="BW71" s="93">
        <v>0</v>
      </c>
      <c r="BX71" s="93">
        <v>0</v>
      </c>
      <c r="BY71" s="93">
        <v>0</v>
      </c>
      <c r="BZ71" s="93">
        <v>0</v>
      </c>
      <c r="CA71" s="93">
        <v>0</v>
      </c>
      <c r="CB71" s="93">
        <v>0</v>
      </c>
      <c r="CC71" s="93">
        <v>0</v>
      </c>
      <c r="CD71" s="93"/>
      <c r="CE71" s="93"/>
      <c r="CF71" s="93"/>
      <c r="CG71" s="93"/>
      <c r="CH71" s="93"/>
      <c r="CI71" s="93"/>
      <c r="CJ71" s="93"/>
      <c r="CK71" s="93"/>
      <c r="CL71" s="93"/>
      <c r="CM71" s="93"/>
      <c r="CN71" s="93"/>
      <c r="CO71" s="93"/>
      <c r="CP71" s="93"/>
      <c r="CQ71" s="93"/>
      <c r="CR71" s="93"/>
      <c r="CS71" s="93"/>
      <c r="CT71" s="93"/>
      <c r="CU71" s="93"/>
      <c r="CV71" s="93"/>
      <c r="CW71" s="93"/>
      <c r="CX71" s="93"/>
      <c r="CY71" s="93"/>
      <c r="CZ71" s="93"/>
      <c r="DA71" s="93"/>
      <c r="DB71" s="93"/>
    </row>
    <row r="72" spans="1:106" x14ac:dyDescent="0.2">
      <c r="A72" s="1">
        <f t="shared" si="2"/>
        <v>71</v>
      </c>
      <c r="B72" t="s">
        <v>4757</v>
      </c>
      <c r="C72" s="1">
        <v>0</v>
      </c>
      <c r="E72" s="92">
        <v>0</v>
      </c>
      <c r="F72" s="92">
        <v>0</v>
      </c>
      <c r="G72" s="92">
        <v>0</v>
      </c>
      <c r="H72" s="92">
        <v>0</v>
      </c>
      <c r="I72" s="92">
        <v>0</v>
      </c>
      <c r="J72" s="92">
        <v>0</v>
      </c>
      <c r="K72" s="92">
        <v>0</v>
      </c>
      <c r="L72" s="92">
        <v>0</v>
      </c>
      <c r="M72" s="92">
        <v>0</v>
      </c>
      <c r="N72" s="92">
        <v>11</v>
      </c>
      <c r="O72" s="92">
        <v>0</v>
      </c>
      <c r="P72" s="92">
        <v>0</v>
      </c>
      <c r="S72" s="92"/>
      <c r="T72" s="92"/>
      <c r="U72" s="92">
        <v>0</v>
      </c>
      <c r="V72" s="92">
        <v>0</v>
      </c>
      <c r="W72" s="92"/>
      <c r="Z72" s="92">
        <v>0</v>
      </c>
      <c r="AA72" s="92">
        <v>0</v>
      </c>
      <c r="AB72" s="92">
        <v>17</v>
      </c>
      <c r="AC72" s="92">
        <v>20</v>
      </c>
      <c r="AD72" s="92">
        <v>0</v>
      </c>
      <c r="AE72" s="92"/>
      <c r="AF72" s="92"/>
      <c r="AI72" s="92"/>
      <c r="AJ72" s="92"/>
      <c r="AK72" s="92"/>
      <c r="AL72" s="92">
        <v>8</v>
      </c>
      <c r="AM72" s="92">
        <v>8</v>
      </c>
      <c r="AN72" s="92">
        <v>11</v>
      </c>
      <c r="AP72" s="92"/>
      <c r="AQ72" s="92"/>
      <c r="AR72" s="92"/>
      <c r="AT72" s="92"/>
      <c r="AU72" s="92"/>
      <c r="AV72" s="92"/>
      <c r="AW72" s="92">
        <v>0</v>
      </c>
      <c r="AX72" s="92"/>
      <c r="AY72" s="92"/>
      <c r="AZ72" s="92"/>
      <c r="BA72" s="92"/>
      <c r="BB72" s="92"/>
      <c r="BC72" s="92"/>
      <c r="BD72" s="92"/>
      <c r="BE72" s="92"/>
      <c r="BF72" s="92"/>
      <c r="BG72" s="92"/>
      <c r="BI72" s="92"/>
      <c r="BJ72" s="92"/>
      <c r="BK72" s="92"/>
      <c r="BL72" s="92"/>
      <c r="BM72" s="92"/>
      <c r="BO72" s="92">
        <v>0</v>
      </c>
      <c r="BP72" s="92">
        <v>0</v>
      </c>
      <c r="BQ72" s="92"/>
      <c r="BR72" s="92"/>
      <c r="BS72" s="92"/>
      <c r="BT72" s="92"/>
      <c r="BU72" s="92">
        <v>0</v>
      </c>
      <c r="BV72" s="92">
        <v>0</v>
      </c>
      <c r="BW72" s="92">
        <v>0</v>
      </c>
      <c r="BX72" s="92">
        <v>0</v>
      </c>
      <c r="BY72" s="92">
        <v>0</v>
      </c>
      <c r="BZ72" s="92">
        <v>0</v>
      </c>
      <c r="CA72" s="92">
        <v>0</v>
      </c>
      <c r="CB72" s="92">
        <v>0</v>
      </c>
      <c r="CC72" s="92">
        <v>0</v>
      </c>
      <c r="CD72" s="92"/>
      <c r="CE72" s="92"/>
      <c r="CF72" s="92"/>
      <c r="CG72" s="92"/>
      <c r="CH72" s="92"/>
      <c r="CI72" s="92"/>
      <c r="CJ72" s="92"/>
      <c r="CK72" s="92"/>
      <c r="CL72" s="92"/>
      <c r="CM72" s="92"/>
      <c r="CN72" s="92"/>
      <c r="CO72" s="92"/>
      <c r="CP72" s="92"/>
      <c r="CQ72" s="92"/>
      <c r="CR72" s="92"/>
      <c r="CS72" s="92"/>
      <c r="CT72" s="92"/>
      <c r="CU72" s="92"/>
      <c r="CV72" s="92"/>
      <c r="CW72" s="92"/>
      <c r="CX72" s="92"/>
      <c r="CY72" s="92"/>
      <c r="CZ72" s="92"/>
      <c r="DA72" s="92"/>
      <c r="DB72" s="92"/>
    </row>
    <row r="73" spans="1:106" x14ac:dyDescent="0.2">
      <c r="A73" s="1">
        <f t="shared" si="2"/>
        <v>72</v>
      </c>
      <c r="B73" t="s">
        <v>4758</v>
      </c>
      <c r="C73" s="1">
        <v>0</v>
      </c>
      <c r="E73" s="92">
        <v>0</v>
      </c>
      <c r="F73" s="92">
        <v>0</v>
      </c>
      <c r="G73" s="92">
        <v>0</v>
      </c>
      <c r="H73" s="92">
        <v>0</v>
      </c>
      <c r="I73" s="92">
        <v>0</v>
      </c>
      <c r="J73" s="92">
        <v>0</v>
      </c>
      <c r="K73" s="92">
        <v>0</v>
      </c>
      <c r="L73" s="92">
        <v>0</v>
      </c>
      <c r="M73" s="92">
        <v>0</v>
      </c>
      <c r="N73" s="92">
        <v>0</v>
      </c>
      <c r="O73" s="92">
        <v>0</v>
      </c>
      <c r="P73" s="92">
        <v>0</v>
      </c>
      <c r="S73" s="92"/>
      <c r="T73" s="92"/>
      <c r="U73" s="92">
        <v>0</v>
      </c>
      <c r="V73" s="92">
        <v>0</v>
      </c>
      <c r="W73" s="92"/>
      <c r="Z73" s="92">
        <v>0</v>
      </c>
      <c r="AA73" s="92">
        <v>0</v>
      </c>
      <c r="AB73" s="92">
        <v>0</v>
      </c>
      <c r="AC73" s="92">
        <v>0</v>
      </c>
      <c r="AD73" s="92">
        <v>0</v>
      </c>
      <c r="AE73" s="92"/>
      <c r="AF73" s="92"/>
      <c r="AI73" s="92"/>
      <c r="AJ73" s="92"/>
      <c r="AK73" s="92"/>
      <c r="AL73" s="92">
        <v>0</v>
      </c>
      <c r="AM73" s="92">
        <v>0</v>
      </c>
      <c r="AN73" s="92">
        <v>0</v>
      </c>
      <c r="AP73" s="92"/>
      <c r="AQ73" s="92"/>
      <c r="AR73" s="92"/>
      <c r="AT73" s="92"/>
      <c r="AU73" s="92"/>
      <c r="AV73" s="92"/>
      <c r="AW73" s="92">
        <v>0</v>
      </c>
      <c r="AX73" s="92"/>
      <c r="AY73" s="92"/>
      <c r="AZ73" s="92"/>
      <c r="BA73" s="92"/>
      <c r="BB73" s="92"/>
      <c r="BC73" s="92"/>
      <c r="BD73" s="92"/>
      <c r="BE73" s="92"/>
      <c r="BF73" s="92"/>
      <c r="BG73" s="92"/>
      <c r="BI73" s="92"/>
      <c r="BJ73" s="92"/>
      <c r="BK73" s="92"/>
      <c r="BL73" s="92"/>
      <c r="BM73" s="92"/>
      <c r="BO73" s="92">
        <v>0</v>
      </c>
      <c r="BP73" s="92">
        <v>0</v>
      </c>
      <c r="BQ73" s="92"/>
      <c r="BR73" s="92"/>
      <c r="BS73" s="92"/>
      <c r="BT73" s="92"/>
      <c r="BU73" s="92">
        <v>0</v>
      </c>
      <c r="BV73" s="92">
        <v>0</v>
      </c>
      <c r="BW73" s="92">
        <v>0</v>
      </c>
      <c r="BX73" s="92">
        <v>0</v>
      </c>
      <c r="BY73" s="92">
        <v>0</v>
      </c>
      <c r="BZ73" s="92">
        <v>0</v>
      </c>
      <c r="CA73" s="92">
        <v>0</v>
      </c>
      <c r="CB73" s="92">
        <v>0</v>
      </c>
      <c r="CC73" s="92">
        <v>0</v>
      </c>
      <c r="CD73" s="92"/>
      <c r="CE73" s="92"/>
      <c r="CF73" s="92"/>
      <c r="CG73" s="92"/>
      <c r="CH73" s="92"/>
      <c r="CI73" s="92"/>
      <c r="CJ73" s="92"/>
      <c r="CK73" s="92"/>
      <c r="CL73" s="92"/>
      <c r="CM73" s="92"/>
      <c r="CN73" s="92"/>
      <c r="CO73" s="92"/>
      <c r="CP73" s="92"/>
      <c r="CQ73" s="92"/>
      <c r="CR73" s="92"/>
      <c r="CS73" s="92"/>
      <c r="CT73" s="92"/>
      <c r="CU73" s="92"/>
      <c r="CV73" s="92"/>
      <c r="CW73" s="92"/>
      <c r="CX73" s="92"/>
      <c r="CY73" s="92"/>
      <c r="CZ73" s="92"/>
      <c r="DA73" s="92"/>
      <c r="DB73" s="92"/>
    </row>
    <row r="74" spans="1:106" x14ac:dyDescent="0.2">
      <c r="A74" s="1">
        <f t="shared" si="2"/>
        <v>73</v>
      </c>
      <c r="B74" t="s">
        <v>4759</v>
      </c>
      <c r="C74" s="1">
        <v>0</v>
      </c>
      <c r="E74" s="92">
        <v>0</v>
      </c>
      <c r="F74" s="92">
        <v>0</v>
      </c>
      <c r="G74" s="92">
        <v>0</v>
      </c>
      <c r="H74" s="92">
        <v>0</v>
      </c>
      <c r="I74" s="92">
        <v>0</v>
      </c>
      <c r="J74" s="92">
        <v>0</v>
      </c>
      <c r="K74" s="92">
        <v>0</v>
      </c>
      <c r="L74" s="92">
        <v>0</v>
      </c>
      <c r="M74" s="92">
        <v>0</v>
      </c>
      <c r="N74" s="92">
        <v>0</v>
      </c>
      <c r="O74" s="92">
        <v>0</v>
      </c>
      <c r="P74" s="92">
        <v>0</v>
      </c>
      <c r="S74" s="92"/>
      <c r="T74" s="92"/>
      <c r="U74" s="92">
        <v>0</v>
      </c>
      <c r="V74" s="92">
        <v>0</v>
      </c>
      <c r="W74" s="92"/>
      <c r="Z74" s="92">
        <v>0</v>
      </c>
      <c r="AA74" s="92">
        <v>0</v>
      </c>
      <c r="AB74" s="92">
        <v>0</v>
      </c>
      <c r="AC74" s="92">
        <v>0</v>
      </c>
      <c r="AD74" s="92">
        <v>0</v>
      </c>
      <c r="AE74" s="92"/>
      <c r="AF74" s="92"/>
      <c r="AI74" s="92"/>
      <c r="AJ74" s="92"/>
      <c r="AK74" s="92"/>
      <c r="AL74" s="92">
        <v>0</v>
      </c>
      <c r="AM74" s="92">
        <v>0</v>
      </c>
      <c r="AN74" s="92">
        <v>0</v>
      </c>
      <c r="AP74" s="92"/>
      <c r="AQ74" s="92"/>
      <c r="AR74" s="92"/>
      <c r="AT74" s="92"/>
      <c r="AU74" s="92"/>
      <c r="AV74" s="92"/>
      <c r="AW74" s="92">
        <v>0</v>
      </c>
      <c r="AX74" s="92"/>
      <c r="AY74" s="92"/>
      <c r="AZ74" s="92"/>
      <c r="BA74" s="92"/>
      <c r="BB74" s="92"/>
      <c r="BC74" s="92"/>
      <c r="BD74" s="92"/>
      <c r="BE74" s="92"/>
      <c r="BF74" s="92"/>
      <c r="BG74" s="92"/>
      <c r="BI74" s="92"/>
      <c r="BJ74" s="92"/>
      <c r="BK74" s="92"/>
      <c r="BL74" s="92"/>
      <c r="BM74" s="92"/>
      <c r="BO74" s="92">
        <v>0</v>
      </c>
      <c r="BP74" s="92">
        <v>0</v>
      </c>
      <c r="BQ74" s="92"/>
      <c r="BR74" s="92"/>
      <c r="BS74" s="92"/>
      <c r="BT74" s="92"/>
      <c r="BU74" s="92">
        <v>0</v>
      </c>
      <c r="BV74" s="92">
        <v>0</v>
      </c>
      <c r="BW74" s="92">
        <v>0</v>
      </c>
      <c r="BX74" s="92">
        <v>0</v>
      </c>
      <c r="BY74" s="92">
        <v>0</v>
      </c>
      <c r="BZ74" s="92">
        <v>0</v>
      </c>
      <c r="CA74" s="92">
        <v>0</v>
      </c>
      <c r="CB74" s="92">
        <v>0</v>
      </c>
      <c r="CC74" s="92">
        <v>0</v>
      </c>
      <c r="CD74" s="92"/>
      <c r="CE74" s="92"/>
      <c r="CF74" s="92"/>
      <c r="CG74" s="92"/>
      <c r="CH74" s="92"/>
      <c r="CI74" s="92"/>
      <c r="CJ74" s="92"/>
      <c r="CK74" s="92"/>
      <c r="CL74" s="92"/>
      <c r="CM74" s="92"/>
      <c r="CN74" s="92"/>
      <c r="CO74" s="92"/>
      <c r="CP74" s="92"/>
      <c r="CQ74" s="92"/>
      <c r="CR74" s="92"/>
      <c r="CS74" s="92"/>
      <c r="CT74" s="92"/>
      <c r="CU74" s="92"/>
      <c r="CV74" s="92"/>
      <c r="CW74" s="92"/>
      <c r="CX74" s="92"/>
      <c r="CY74" s="92"/>
      <c r="CZ74" s="92"/>
      <c r="DA74" s="92"/>
      <c r="DB74" s="92"/>
    </row>
    <row r="75" spans="1:106" x14ac:dyDescent="0.2">
      <c r="A75" s="1">
        <f t="shared" si="2"/>
        <v>74</v>
      </c>
      <c r="B75" t="s">
        <v>4760</v>
      </c>
      <c r="C75" s="1">
        <v>0</v>
      </c>
      <c r="E75" s="92">
        <v>0</v>
      </c>
      <c r="F75" s="92">
        <v>0</v>
      </c>
      <c r="G75" s="92">
        <v>0</v>
      </c>
      <c r="H75" s="127">
        <v>0</v>
      </c>
      <c r="I75" s="92">
        <v>0</v>
      </c>
      <c r="J75" s="92">
        <v>0</v>
      </c>
      <c r="K75" s="92">
        <v>0</v>
      </c>
      <c r="L75" s="92">
        <v>0</v>
      </c>
      <c r="M75" s="92">
        <v>0</v>
      </c>
      <c r="N75" s="92" t="s">
        <v>5014</v>
      </c>
      <c r="O75" s="92">
        <v>0</v>
      </c>
      <c r="P75" s="92">
        <v>0</v>
      </c>
      <c r="S75" s="92"/>
      <c r="T75" s="92"/>
      <c r="U75" s="92">
        <v>0</v>
      </c>
      <c r="V75" s="92">
        <v>0</v>
      </c>
      <c r="W75" s="92"/>
      <c r="Z75" s="92">
        <v>0</v>
      </c>
      <c r="AA75" s="92">
        <v>0</v>
      </c>
      <c r="AB75" s="92" t="s">
        <v>4692</v>
      </c>
      <c r="AC75" s="92" t="s">
        <v>4908</v>
      </c>
      <c r="AD75" s="92">
        <v>0</v>
      </c>
      <c r="AE75" s="92"/>
      <c r="AF75" s="92"/>
      <c r="AI75" s="92"/>
      <c r="AJ75" s="92"/>
      <c r="AK75" s="92"/>
      <c r="AL75" s="127" t="s">
        <v>5056</v>
      </c>
      <c r="AM75" s="127" t="s">
        <v>4698</v>
      </c>
      <c r="AN75" s="127" t="s">
        <v>4908</v>
      </c>
      <c r="AP75" s="92"/>
      <c r="AQ75" s="92"/>
      <c r="AR75" s="92"/>
      <c r="AT75" s="92"/>
      <c r="AU75" s="92"/>
      <c r="AV75" s="92"/>
      <c r="AW75" s="92">
        <v>0</v>
      </c>
      <c r="AX75" s="92"/>
      <c r="AY75" s="92"/>
      <c r="AZ75" s="92"/>
      <c r="BA75" s="92"/>
      <c r="BB75" s="92"/>
      <c r="BC75" s="92"/>
      <c r="BD75" s="92"/>
      <c r="BE75" s="92"/>
      <c r="BF75" s="92"/>
      <c r="BG75" s="92"/>
      <c r="BI75" s="92"/>
      <c r="BJ75" s="92"/>
      <c r="BK75" s="92"/>
      <c r="BL75" s="92"/>
      <c r="BM75" s="92"/>
      <c r="BO75" s="92">
        <v>0</v>
      </c>
      <c r="BP75" s="92">
        <v>0</v>
      </c>
      <c r="BQ75" s="92"/>
      <c r="BR75" s="92"/>
      <c r="BS75" s="92"/>
      <c r="BT75" s="92"/>
      <c r="BU75" s="92">
        <v>0</v>
      </c>
      <c r="BV75" s="92">
        <v>0</v>
      </c>
      <c r="BW75" s="92">
        <v>0</v>
      </c>
      <c r="BX75" s="92">
        <v>0</v>
      </c>
      <c r="BY75" s="92">
        <v>0</v>
      </c>
      <c r="BZ75" s="92">
        <v>0</v>
      </c>
      <c r="CA75" s="92">
        <v>0</v>
      </c>
      <c r="CB75" s="92">
        <v>0</v>
      </c>
      <c r="CC75" s="92">
        <v>0</v>
      </c>
      <c r="CD75" s="92"/>
      <c r="CE75" s="92"/>
      <c r="CF75" s="92"/>
      <c r="CG75" s="92"/>
      <c r="CH75" s="92"/>
      <c r="CI75" s="92"/>
      <c r="CJ75" s="92"/>
      <c r="CK75" s="92"/>
      <c r="CL75" s="92"/>
      <c r="CM75" s="92"/>
      <c r="CN75" s="92"/>
      <c r="CO75" s="92"/>
      <c r="CP75" s="92"/>
      <c r="CQ75" s="92"/>
      <c r="CR75" s="92"/>
      <c r="CS75" s="92"/>
      <c r="CT75" s="92"/>
      <c r="CU75" s="92"/>
      <c r="CV75" s="92"/>
      <c r="CW75" s="92"/>
      <c r="CX75" s="92"/>
      <c r="CY75" s="92"/>
      <c r="CZ75" s="92"/>
      <c r="DA75" s="92"/>
      <c r="DB75" s="92"/>
    </row>
    <row r="76" spans="1:106" x14ac:dyDescent="0.2">
      <c r="A76" s="1">
        <f t="shared" si="2"/>
        <v>75</v>
      </c>
      <c r="B76" t="s">
        <v>4761</v>
      </c>
      <c r="C76" s="1">
        <v>0</v>
      </c>
      <c r="E76" s="93">
        <v>0</v>
      </c>
      <c r="F76" s="93">
        <v>0</v>
      </c>
      <c r="G76" s="93">
        <v>0</v>
      </c>
      <c r="H76" s="93">
        <v>0</v>
      </c>
      <c r="I76" s="93">
        <v>0</v>
      </c>
      <c r="J76" s="93">
        <v>0</v>
      </c>
      <c r="K76" s="93">
        <v>0</v>
      </c>
      <c r="L76" s="93">
        <v>0</v>
      </c>
      <c r="M76" s="93">
        <v>0</v>
      </c>
      <c r="N76" s="93">
        <v>7</v>
      </c>
      <c r="O76" s="93">
        <v>0</v>
      </c>
      <c r="P76" s="93">
        <v>0</v>
      </c>
      <c r="S76" s="93"/>
      <c r="T76" s="93"/>
      <c r="U76" s="93">
        <v>0</v>
      </c>
      <c r="V76" s="93">
        <v>0</v>
      </c>
      <c r="W76" s="93"/>
      <c r="Z76" s="93">
        <v>0</v>
      </c>
      <c r="AA76" s="93">
        <v>0</v>
      </c>
      <c r="AB76" s="93">
        <v>10</v>
      </c>
      <c r="AC76" s="93">
        <v>7</v>
      </c>
      <c r="AD76" s="93">
        <v>0</v>
      </c>
      <c r="AE76" s="93"/>
      <c r="AF76" s="93"/>
      <c r="AI76" s="93"/>
      <c r="AJ76" s="93"/>
      <c r="AK76" s="93"/>
      <c r="AL76" s="93">
        <v>9</v>
      </c>
      <c r="AM76" s="93">
        <v>12</v>
      </c>
      <c r="AN76" s="93">
        <v>34</v>
      </c>
      <c r="AP76" s="93"/>
      <c r="AQ76" s="93"/>
      <c r="AR76" s="93"/>
      <c r="AT76" s="93"/>
      <c r="AU76" s="93"/>
      <c r="AV76" s="93"/>
      <c r="AW76" s="93">
        <v>0</v>
      </c>
      <c r="AX76" s="93"/>
      <c r="AY76" s="93"/>
      <c r="AZ76" s="93"/>
      <c r="BA76" s="93"/>
      <c r="BB76" s="93"/>
      <c r="BC76" s="93"/>
      <c r="BD76" s="93"/>
      <c r="BE76" s="93"/>
      <c r="BF76" s="93"/>
      <c r="BG76" s="93"/>
      <c r="BI76" s="93"/>
      <c r="BJ76" s="93"/>
      <c r="BK76" s="93"/>
      <c r="BL76" s="93"/>
      <c r="BM76" s="93"/>
      <c r="BO76" s="93">
        <v>0</v>
      </c>
      <c r="BP76" s="93">
        <v>0</v>
      </c>
      <c r="BQ76" s="93"/>
      <c r="BR76" s="93"/>
      <c r="BS76" s="93"/>
      <c r="BT76" s="93"/>
      <c r="BU76" s="93">
        <v>0</v>
      </c>
      <c r="BV76" s="93">
        <v>0</v>
      </c>
      <c r="BW76" s="93">
        <v>0</v>
      </c>
      <c r="BX76" s="93">
        <v>0</v>
      </c>
      <c r="BY76" s="93">
        <v>0</v>
      </c>
      <c r="BZ76" s="93">
        <v>0</v>
      </c>
      <c r="CA76" s="93">
        <v>0</v>
      </c>
      <c r="CB76" s="93">
        <v>0</v>
      </c>
      <c r="CC76" s="93">
        <v>0</v>
      </c>
      <c r="CD76" s="93"/>
      <c r="CE76" s="93"/>
      <c r="CF76" s="93"/>
      <c r="CG76" s="93"/>
      <c r="CH76" s="93"/>
      <c r="CI76" s="93"/>
      <c r="CJ76" s="93"/>
      <c r="CK76" s="93"/>
      <c r="CL76" s="93"/>
      <c r="CM76" s="93"/>
      <c r="CN76" s="93"/>
      <c r="CO76" s="93"/>
      <c r="CP76" s="93"/>
      <c r="CQ76" s="93"/>
      <c r="CR76" s="93"/>
      <c r="CS76" s="93"/>
      <c r="CT76" s="93"/>
      <c r="CU76" s="93"/>
      <c r="CV76" s="93"/>
      <c r="CW76" s="93"/>
      <c r="CX76" s="93"/>
      <c r="CY76" s="93"/>
      <c r="CZ76" s="93"/>
      <c r="DA76" s="93"/>
      <c r="DB76" s="93"/>
    </row>
    <row r="77" spans="1:106" ht="38.25" x14ac:dyDescent="0.2">
      <c r="A77" s="1">
        <f t="shared" si="2"/>
        <v>76</v>
      </c>
      <c r="B77" t="s">
        <v>4762</v>
      </c>
      <c r="C77" s="1">
        <v>0</v>
      </c>
      <c r="E77" s="126">
        <v>0</v>
      </c>
      <c r="F77" s="126">
        <v>0</v>
      </c>
      <c r="G77" s="126">
        <v>0</v>
      </c>
      <c r="H77" s="126">
        <v>0</v>
      </c>
      <c r="I77" s="126">
        <v>0</v>
      </c>
      <c r="J77" s="126">
        <v>0</v>
      </c>
      <c r="K77" s="126">
        <v>0</v>
      </c>
      <c r="L77" s="126">
        <v>0</v>
      </c>
      <c r="M77" s="126">
        <v>0</v>
      </c>
      <c r="N77" s="126">
        <v>0</v>
      </c>
      <c r="O77" s="126">
        <v>0</v>
      </c>
      <c r="P77" s="126">
        <v>0</v>
      </c>
      <c r="S77" s="126"/>
      <c r="T77" s="126"/>
      <c r="U77" s="126">
        <v>0</v>
      </c>
      <c r="V77" s="126">
        <v>0</v>
      </c>
      <c r="W77" s="126"/>
      <c r="Z77" s="126">
        <v>0</v>
      </c>
      <c r="AA77" s="126">
        <v>0</v>
      </c>
      <c r="AB77" s="126">
        <v>0</v>
      </c>
      <c r="AC77" s="126" t="s">
        <v>5380</v>
      </c>
      <c r="AD77" s="126">
        <v>0</v>
      </c>
      <c r="AE77" s="126"/>
      <c r="AF77" s="126"/>
      <c r="AI77" s="126"/>
      <c r="AJ77" s="126"/>
      <c r="AK77" s="126"/>
      <c r="AL77" s="126"/>
      <c r="AM77" s="126" t="s">
        <v>5263</v>
      </c>
      <c r="AN77" s="126"/>
      <c r="AP77" s="126"/>
      <c r="AQ77" s="126"/>
      <c r="AR77" s="126"/>
      <c r="AT77" s="126"/>
      <c r="AU77" s="126"/>
      <c r="AV77" s="126"/>
      <c r="AW77" s="126">
        <v>0</v>
      </c>
      <c r="AX77" s="126"/>
      <c r="AY77" s="126"/>
      <c r="AZ77" s="126"/>
      <c r="BA77" s="126"/>
      <c r="BB77" s="126"/>
      <c r="BC77" s="126"/>
      <c r="BD77" s="126"/>
      <c r="BE77" s="126"/>
      <c r="BF77" s="126"/>
      <c r="BG77" s="126"/>
      <c r="BI77" s="126"/>
      <c r="BJ77" s="126"/>
      <c r="BK77" s="126"/>
      <c r="BL77" s="126"/>
      <c r="BM77" s="126"/>
      <c r="BO77" s="126">
        <v>0</v>
      </c>
      <c r="BP77" s="126">
        <v>0</v>
      </c>
      <c r="BQ77" s="126"/>
      <c r="BR77" s="126"/>
      <c r="BS77" s="126"/>
      <c r="BT77" s="126"/>
      <c r="BU77" s="126">
        <v>0</v>
      </c>
      <c r="BV77" s="126">
        <v>0</v>
      </c>
      <c r="BW77" s="126">
        <v>0</v>
      </c>
      <c r="BX77" s="126">
        <v>0</v>
      </c>
      <c r="BY77" s="126">
        <v>0</v>
      </c>
      <c r="BZ77" s="126">
        <v>0</v>
      </c>
      <c r="CA77" s="126">
        <v>0</v>
      </c>
      <c r="CB77" s="126">
        <v>0</v>
      </c>
      <c r="CC77" s="126">
        <v>0</v>
      </c>
      <c r="CD77" s="126"/>
      <c r="CE77" s="126"/>
      <c r="CF77" s="126"/>
      <c r="CG77" s="126"/>
      <c r="CH77" s="126"/>
      <c r="CI77" s="126"/>
      <c r="CJ77" s="126"/>
      <c r="CK77" s="126"/>
      <c r="CL77" s="126"/>
      <c r="CM77" s="126"/>
      <c r="CN77" s="126"/>
      <c r="CO77" s="126"/>
      <c r="CP77" s="126"/>
      <c r="CQ77" s="126"/>
      <c r="CR77" s="126"/>
      <c r="CS77" s="126"/>
      <c r="CT77" s="126"/>
      <c r="CU77" s="126"/>
      <c r="CV77" s="126"/>
      <c r="CW77" s="126"/>
      <c r="CX77" s="126"/>
      <c r="CY77" s="126"/>
      <c r="CZ77" s="126"/>
      <c r="DA77" s="126"/>
      <c r="DB77" s="126"/>
    </row>
    <row r="78" spans="1:106" x14ac:dyDescent="0.2">
      <c r="A78" s="1">
        <f t="shared" si="2"/>
        <v>77</v>
      </c>
      <c r="B78" t="s">
        <v>4763</v>
      </c>
      <c r="C78" s="1">
        <v>0</v>
      </c>
      <c r="E78" s="92">
        <v>0</v>
      </c>
      <c r="F78" s="92">
        <v>0</v>
      </c>
      <c r="G78" s="92">
        <v>0</v>
      </c>
      <c r="H78" s="92">
        <v>0</v>
      </c>
      <c r="I78" s="92">
        <v>0</v>
      </c>
      <c r="J78" s="92">
        <v>0</v>
      </c>
      <c r="K78" s="92">
        <v>0</v>
      </c>
      <c r="L78" s="92">
        <v>0</v>
      </c>
      <c r="M78" s="92">
        <v>0</v>
      </c>
      <c r="N78" s="92">
        <v>0</v>
      </c>
      <c r="O78" s="92">
        <v>0</v>
      </c>
      <c r="P78" s="92">
        <v>0</v>
      </c>
      <c r="S78" s="92"/>
      <c r="T78" s="92"/>
      <c r="U78" s="92">
        <v>0</v>
      </c>
      <c r="V78" s="92">
        <v>0</v>
      </c>
      <c r="W78" s="92"/>
      <c r="Z78" s="92">
        <v>0</v>
      </c>
      <c r="AA78" s="92">
        <v>0</v>
      </c>
      <c r="AB78" s="92">
        <v>0</v>
      </c>
      <c r="AC78" s="92">
        <v>20</v>
      </c>
      <c r="AD78" s="92">
        <v>0</v>
      </c>
      <c r="AE78" s="92"/>
      <c r="AF78" s="92"/>
      <c r="AI78" s="92"/>
      <c r="AJ78" s="92"/>
      <c r="AK78" s="92"/>
      <c r="AL78" s="92"/>
      <c r="AM78" s="92">
        <v>9</v>
      </c>
      <c r="AN78" s="92"/>
      <c r="AP78" s="92"/>
      <c r="AQ78" s="92"/>
      <c r="AR78" s="92"/>
      <c r="AT78" s="92"/>
      <c r="AU78" s="92"/>
      <c r="AV78" s="92"/>
      <c r="AW78" s="92">
        <v>0</v>
      </c>
      <c r="AX78" s="92"/>
      <c r="AY78" s="92"/>
      <c r="AZ78" s="92"/>
      <c r="BA78" s="92"/>
      <c r="BB78" s="92"/>
      <c r="BC78" s="92"/>
      <c r="BD78" s="92"/>
      <c r="BE78" s="92"/>
      <c r="BF78" s="92"/>
      <c r="BG78" s="92"/>
      <c r="BI78" s="92"/>
      <c r="BJ78" s="92"/>
      <c r="BK78" s="92"/>
      <c r="BL78" s="92"/>
      <c r="BM78" s="92"/>
      <c r="BO78" s="92">
        <v>0</v>
      </c>
      <c r="BP78" s="92">
        <v>0</v>
      </c>
      <c r="BQ78" s="92"/>
      <c r="BR78" s="92"/>
      <c r="BS78" s="92"/>
      <c r="BT78" s="92"/>
      <c r="BU78" s="92">
        <v>0</v>
      </c>
      <c r="BV78" s="92">
        <v>0</v>
      </c>
      <c r="BW78" s="92">
        <v>0</v>
      </c>
      <c r="BX78" s="92">
        <v>0</v>
      </c>
      <c r="BY78" s="92">
        <v>0</v>
      </c>
      <c r="BZ78" s="92">
        <v>0</v>
      </c>
      <c r="CA78" s="92">
        <v>0</v>
      </c>
      <c r="CB78" s="92">
        <v>0</v>
      </c>
      <c r="CC78" s="92">
        <v>0</v>
      </c>
      <c r="CD78" s="92"/>
      <c r="CE78" s="92"/>
      <c r="CF78" s="92"/>
      <c r="CG78" s="92"/>
      <c r="CH78" s="92"/>
      <c r="CI78" s="92"/>
      <c r="CJ78" s="92"/>
      <c r="CK78" s="92"/>
      <c r="CL78" s="92"/>
      <c r="CM78" s="92"/>
      <c r="CN78" s="92"/>
      <c r="CO78" s="92"/>
      <c r="CP78" s="92"/>
      <c r="CQ78" s="92"/>
      <c r="CR78" s="92"/>
      <c r="CS78" s="92"/>
      <c r="CT78" s="92"/>
      <c r="CU78" s="92"/>
      <c r="CV78" s="92"/>
      <c r="CW78" s="92"/>
      <c r="CX78" s="92"/>
      <c r="CY78" s="92"/>
      <c r="CZ78" s="92"/>
      <c r="DA78" s="92"/>
      <c r="DB78" s="92"/>
    </row>
    <row r="79" spans="1:106" x14ac:dyDescent="0.2">
      <c r="A79" s="1">
        <f t="shared" si="2"/>
        <v>78</v>
      </c>
      <c r="B79" t="s">
        <v>4764</v>
      </c>
      <c r="C79" s="1">
        <v>0</v>
      </c>
      <c r="E79" s="92">
        <v>0</v>
      </c>
      <c r="F79" s="92">
        <v>0</v>
      </c>
      <c r="G79" s="92">
        <v>0</v>
      </c>
      <c r="H79" s="92">
        <v>0</v>
      </c>
      <c r="I79" s="92">
        <v>0</v>
      </c>
      <c r="J79" s="92">
        <v>0</v>
      </c>
      <c r="K79" s="92">
        <v>0</v>
      </c>
      <c r="L79" s="92">
        <v>0</v>
      </c>
      <c r="M79" s="92">
        <v>0</v>
      </c>
      <c r="N79" s="92">
        <v>0</v>
      </c>
      <c r="O79" s="92">
        <v>0</v>
      </c>
      <c r="P79" s="92">
        <v>0</v>
      </c>
      <c r="S79" s="92"/>
      <c r="T79" s="92"/>
      <c r="U79" s="92">
        <v>0</v>
      </c>
      <c r="V79" s="92">
        <v>0</v>
      </c>
      <c r="W79" s="92"/>
      <c r="Z79" s="92">
        <v>0</v>
      </c>
      <c r="AA79" s="92">
        <v>0</v>
      </c>
      <c r="AB79" s="92">
        <v>0</v>
      </c>
      <c r="AC79" s="92">
        <v>0</v>
      </c>
      <c r="AD79" s="92">
        <v>0</v>
      </c>
      <c r="AE79" s="92"/>
      <c r="AF79" s="92"/>
      <c r="AI79" s="92"/>
      <c r="AJ79" s="92"/>
      <c r="AK79" s="92"/>
      <c r="AL79" s="92"/>
      <c r="AM79" s="92">
        <v>0</v>
      </c>
      <c r="AN79" s="92"/>
      <c r="AP79" s="92"/>
      <c r="AQ79" s="92"/>
      <c r="AR79" s="92"/>
      <c r="AT79" s="92"/>
      <c r="AU79" s="92"/>
      <c r="AV79" s="92"/>
      <c r="AW79" s="92">
        <v>0</v>
      </c>
      <c r="AX79" s="92"/>
      <c r="AY79" s="92"/>
      <c r="AZ79" s="92"/>
      <c r="BA79" s="92"/>
      <c r="BB79" s="92"/>
      <c r="BC79" s="92"/>
      <c r="BD79" s="92"/>
      <c r="BE79" s="92"/>
      <c r="BF79" s="92"/>
      <c r="BG79" s="92"/>
      <c r="BI79" s="92"/>
      <c r="BJ79" s="92"/>
      <c r="BK79" s="92"/>
      <c r="BL79" s="92"/>
      <c r="BM79" s="92"/>
      <c r="BO79" s="92">
        <v>0</v>
      </c>
      <c r="BP79" s="92">
        <v>0</v>
      </c>
      <c r="BQ79" s="92"/>
      <c r="BR79" s="92"/>
      <c r="BS79" s="92"/>
      <c r="BT79" s="92"/>
      <c r="BU79" s="92">
        <v>0</v>
      </c>
      <c r="BV79" s="92">
        <v>0</v>
      </c>
      <c r="BW79" s="92">
        <v>0</v>
      </c>
      <c r="BX79" s="92">
        <v>0</v>
      </c>
      <c r="BY79" s="92">
        <v>0</v>
      </c>
      <c r="BZ79" s="92">
        <v>0</v>
      </c>
      <c r="CA79" s="92">
        <v>0</v>
      </c>
      <c r="CB79" s="92">
        <v>0</v>
      </c>
      <c r="CC79" s="92">
        <v>0</v>
      </c>
      <c r="CD79" s="92"/>
      <c r="CE79" s="92"/>
      <c r="CF79" s="92"/>
      <c r="CG79" s="92"/>
      <c r="CH79" s="92"/>
      <c r="CI79" s="92"/>
      <c r="CJ79" s="92"/>
      <c r="CK79" s="92"/>
      <c r="CL79" s="92"/>
      <c r="CM79" s="92"/>
      <c r="CN79" s="92"/>
      <c r="CO79" s="92"/>
      <c r="CP79" s="92"/>
      <c r="CQ79" s="92"/>
      <c r="CR79" s="92"/>
      <c r="CS79" s="92"/>
      <c r="CT79" s="92"/>
      <c r="CU79" s="92"/>
      <c r="CV79" s="92"/>
      <c r="CW79" s="92"/>
      <c r="CX79" s="92"/>
      <c r="CY79" s="92"/>
      <c r="CZ79" s="92"/>
      <c r="DA79" s="92"/>
      <c r="DB79" s="92"/>
    </row>
    <row r="80" spans="1:106" x14ac:dyDescent="0.2">
      <c r="A80" s="1">
        <f t="shared" si="2"/>
        <v>79</v>
      </c>
      <c r="B80" t="s">
        <v>4765</v>
      </c>
      <c r="C80" s="1">
        <v>0</v>
      </c>
      <c r="E80" s="92">
        <v>0</v>
      </c>
      <c r="F80" s="92">
        <v>0</v>
      </c>
      <c r="G80" s="92">
        <v>0</v>
      </c>
      <c r="H80" s="92">
        <v>0</v>
      </c>
      <c r="I80" s="92">
        <v>0</v>
      </c>
      <c r="J80" s="92">
        <v>0</v>
      </c>
      <c r="K80" s="92">
        <v>0</v>
      </c>
      <c r="L80" s="92">
        <v>0</v>
      </c>
      <c r="M80" s="92">
        <v>0</v>
      </c>
      <c r="N80" s="92">
        <v>0</v>
      </c>
      <c r="O80" s="92">
        <v>0</v>
      </c>
      <c r="P80" s="92">
        <v>0</v>
      </c>
      <c r="S80" s="92"/>
      <c r="T80" s="92"/>
      <c r="U80" s="92">
        <v>0</v>
      </c>
      <c r="V80" s="92">
        <v>0</v>
      </c>
      <c r="W80" s="92"/>
      <c r="Z80" s="92">
        <v>0</v>
      </c>
      <c r="AA80" s="92">
        <v>0</v>
      </c>
      <c r="AB80" s="92">
        <v>0</v>
      </c>
      <c r="AC80" s="92">
        <v>0</v>
      </c>
      <c r="AD80" s="92">
        <v>0</v>
      </c>
      <c r="AE80" s="92"/>
      <c r="AF80" s="92"/>
      <c r="AI80" s="92"/>
      <c r="AJ80" s="92"/>
      <c r="AK80" s="92"/>
      <c r="AL80" s="92"/>
      <c r="AM80" s="92">
        <v>0</v>
      </c>
      <c r="AN80" s="92"/>
      <c r="AP80" s="92"/>
      <c r="AQ80" s="92"/>
      <c r="AR80" s="92"/>
      <c r="AT80" s="92"/>
      <c r="AU80" s="92"/>
      <c r="AV80" s="92"/>
      <c r="AW80" s="92">
        <v>0</v>
      </c>
      <c r="AX80" s="92"/>
      <c r="AY80" s="92"/>
      <c r="AZ80" s="92"/>
      <c r="BA80" s="92"/>
      <c r="BB80" s="92"/>
      <c r="BC80" s="92"/>
      <c r="BD80" s="92"/>
      <c r="BE80" s="92"/>
      <c r="BF80" s="92"/>
      <c r="BG80" s="92"/>
      <c r="BI80" s="92"/>
      <c r="BJ80" s="92"/>
      <c r="BK80" s="92"/>
      <c r="BL80" s="92"/>
      <c r="BM80" s="92"/>
      <c r="BO80" s="92">
        <v>0</v>
      </c>
      <c r="BP80" s="92">
        <v>0</v>
      </c>
      <c r="BQ80" s="92"/>
      <c r="BR80" s="92"/>
      <c r="BS80" s="92"/>
      <c r="BT80" s="92"/>
      <c r="BU80" s="92">
        <v>0</v>
      </c>
      <c r="BV80" s="92">
        <v>0</v>
      </c>
      <c r="BW80" s="92">
        <v>0</v>
      </c>
      <c r="BX80" s="92">
        <v>0</v>
      </c>
      <c r="BY80" s="92">
        <v>0</v>
      </c>
      <c r="BZ80" s="92">
        <v>0</v>
      </c>
      <c r="CA80" s="92">
        <v>0</v>
      </c>
      <c r="CB80" s="92">
        <v>0</v>
      </c>
      <c r="CC80" s="92">
        <v>0</v>
      </c>
      <c r="CD80" s="92"/>
      <c r="CE80" s="92"/>
      <c r="CF80" s="92"/>
      <c r="CG80" s="92"/>
      <c r="CH80" s="92"/>
      <c r="CI80" s="92"/>
      <c r="CJ80" s="92"/>
      <c r="CK80" s="92"/>
      <c r="CL80" s="92"/>
      <c r="CM80" s="92"/>
      <c r="CN80" s="92"/>
      <c r="CO80" s="92"/>
      <c r="CP80" s="92"/>
      <c r="CQ80" s="92"/>
      <c r="CR80" s="92"/>
      <c r="CS80" s="92"/>
      <c r="CT80" s="92"/>
      <c r="CU80" s="92"/>
      <c r="CV80" s="92"/>
      <c r="CW80" s="92"/>
      <c r="CX80" s="92"/>
      <c r="CY80" s="92"/>
      <c r="CZ80" s="92"/>
      <c r="DA80" s="92"/>
      <c r="DB80" s="92"/>
    </row>
    <row r="81" spans="1:106" x14ac:dyDescent="0.2">
      <c r="A81" s="1">
        <f t="shared" si="2"/>
        <v>80</v>
      </c>
      <c r="B81" t="s">
        <v>4766</v>
      </c>
      <c r="C81" s="1">
        <v>0</v>
      </c>
      <c r="E81" s="127">
        <v>0</v>
      </c>
      <c r="F81" s="127">
        <v>0</v>
      </c>
      <c r="G81" s="127">
        <v>0</v>
      </c>
      <c r="H81" s="127">
        <v>0</v>
      </c>
      <c r="I81" s="127">
        <v>0</v>
      </c>
      <c r="J81" s="127">
        <v>0</v>
      </c>
      <c r="K81" s="127">
        <v>0</v>
      </c>
      <c r="L81" s="127">
        <v>0</v>
      </c>
      <c r="M81" s="127">
        <v>0</v>
      </c>
      <c r="N81" s="127">
        <v>0</v>
      </c>
      <c r="O81" s="127">
        <v>0</v>
      </c>
      <c r="P81" s="127">
        <v>0</v>
      </c>
      <c r="S81" s="127"/>
      <c r="T81" s="127"/>
      <c r="U81" s="127">
        <v>0</v>
      </c>
      <c r="V81" s="127">
        <v>0</v>
      </c>
      <c r="W81" s="127"/>
      <c r="Z81" s="127">
        <v>0</v>
      </c>
      <c r="AA81" s="127">
        <v>0</v>
      </c>
      <c r="AB81" s="127">
        <v>0</v>
      </c>
      <c r="AC81" s="127" t="s">
        <v>4908</v>
      </c>
      <c r="AD81" s="127">
        <v>0</v>
      </c>
      <c r="AE81" s="127"/>
      <c r="AF81" s="127"/>
      <c r="AI81" s="127"/>
      <c r="AJ81" s="127"/>
      <c r="AK81" s="127"/>
      <c r="AL81" s="127"/>
      <c r="AM81" s="127" t="s">
        <v>4698</v>
      </c>
      <c r="AN81" s="127"/>
      <c r="AP81" s="127"/>
      <c r="AQ81" s="127"/>
      <c r="AR81" s="127"/>
      <c r="AT81" s="127"/>
      <c r="AU81" s="127"/>
      <c r="AV81" s="127"/>
      <c r="AW81" s="127">
        <v>0</v>
      </c>
      <c r="AX81" s="127"/>
      <c r="AY81" s="127"/>
      <c r="AZ81" s="127"/>
      <c r="BA81" s="127"/>
      <c r="BB81" s="127"/>
      <c r="BC81" s="127"/>
      <c r="BD81" s="127"/>
      <c r="BE81" s="127"/>
      <c r="BF81" s="127"/>
      <c r="BG81" s="127"/>
      <c r="BI81" s="127"/>
      <c r="BJ81" s="127"/>
      <c r="BK81" s="127"/>
      <c r="BL81" s="127"/>
      <c r="BM81" s="127"/>
      <c r="BO81" s="127">
        <v>0</v>
      </c>
      <c r="BP81" s="127">
        <v>0</v>
      </c>
      <c r="BQ81" s="127"/>
      <c r="BR81" s="127"/>
      <c r="BS81" s="127"/>
      <c r="BT81" s="127"/>
      <c r="BU81" s="127">
        <v>0</v>
      </c>
      <c r="BV81" s="127">
        <v>0</v>
      </c>
      <c r="BW81" s="127">
        <v>0</v>
      </c>
      <c r="BX81" s="127">
        <v>0</v>
      </c>
      <c r="BY81" s="127">
        <v>0</v>
      </c>
      <c r="BZ81" s="127">
        <v>0</v>
      </c>
      <c r="CA81" s="127">
        <v>0</v>
      </c>
      <c r="CB81" s="127">
        <v>0</v>
      </c>
      <c r="CC81" s="127">
        <v>0</v>
      </c>
      <c r="CD81" s="127"/>
      <c r="CE81" s="127"/>
      <c r="CF81" s="127"/>
      <c r="CG81" s="127"/>
      <c r="CH81" s="127"/>
      <c r="CI81" s="127"/>
      <c r="CJ81" s="127"/>
      <c r="CK81" s="127"/>
      <c r="CL81" s="127"/>
      <c r="CM81" s="127"/>
      <c r="CN81" s="127"/>
      <c r="CO81" s="127"/>
      <c r="CP81" s="127"/>
      <c r="CQ81" s="127"/>
      <c r="CR81" s="127"/>
      <c r="CS81" s="127"/>
      <c r="CT81" s="127"/>
      <c r="CU81" s="127"/>
      <c r="CV81" s="127"/>
      <c r="CW81" s="127"/>
      <c r="CX81" s="127"/>
      <c r="CY81" s="127"/>
      <c r="CZ81" s="127"/>
      <c r="DA81" s="127"/>
      <c r="DB81" s="127"/>
    </row>
    <row r="82" spans="1:106" x14ac:dyDescent="0.2">
      <c r="A82" s="1">
        <f t="shared" si="2"/>
        <v>81</v>
      </c>
      <c r="B82" t="s">
        <v>4767</v>
      </c>
      <c r="C82" s="1">
        <v>0</v>
      </c>
      <c r="E82" s="93">
        <v>0</v>
      </c>
      <c r="F82" s="93">
        <v>0</v>
      </c>
      <c r="G82" s="93">
        <v>0</v>
      </c>
      <c r="H82" s="93">
        <v>0</v>
      </c>
      <c r="I82" s="93">
        <v>0</v>
      </c>
      <c r="J82" s="93">
        <v>0</v>
      </c>
      <c r="K82" s="93">
        <v>0</v>
      </c>
      <c r="L82" s="93">
        <v>0</v>
      </c>
      <c r="M82" s="93">
        <v>0</v>
      </c>
      <c r="N82" s="93">
        <v>0</v>
      </c>
      <c r="O82" s="93">
        <v>0</v>
      </c>
      <c r="P82" s="93">
        <v>0</v>
      </c>
      <c r="S82" s="93"/>
      <c r="T82" s="93"/>
      <c r="U82" s="93">
        <v>0</v>
      </c>
      <c r="V82" s="93">
        <v>0</v>
      </c>
      <c r="W82" s="93"/>
      <c r="Z82" s="93">
        <v>0</v>
      </c>
      <c r="AA82" s="93">
        <v>0</v>
      </c>
      <c r="AB82" s="93">
        <v>0</v>
      </c>
      <c r="AC82" s="93">
        <v>7</v>
      </c>
      <c r="AD82" s="93">
        <v>0</v>
      </c>
      <c r="AE82" s="93"/>
      <c r="AF82" s="93"/>
      <c r="AI82" s="93"/>
      <c r="AJ82" s="93"/>
      <c r="AK82" s="93"/>
      <c r="AL82" s="93"/>
      <c r="AM82" s="93">
        <v>11</v>
      </c>
      <c r="AN82" s="93"/>
      <c r="AP82" s="93"/>
      <c r="AQ82" s="93"/>
      <c r="AR82" s="93"/>
      <c r="AT82" s="93"/>
      <c r="AU82" s="93"/>
      <c r="AV82" s="93"/>
      <c r="AW82" s="93">
        <v>0</v>
      </c>
      <c r="AX82" s="93"/>
      <c r="AY82" s="93"/>
      <c r="AZ82" s="93"/>
      <c r="BA82" s="93"/>
      <c r="BB82" s="93"/>
      <c r="BC82" s="93"/>
      <c r="BD82" s="93"/>
      <c r="BE82" s="93"/>
      <c r="BF82" s="93"/>
      <c r="BG82" s="93"/>
      <c r="BI82" s="93"/>
      <c r="BJ82" s="93"/>
      <c r="BK82" s="93"/>
      <c r="BL82" s="93"/>
      <c r="BM82" s="93"/>
      <c r="BO82" s="93">
        <v>0</v>
      </c>
      <c r="BP82" s="93">
        <v>0</v>
      </c>
      <c r="BQ82" s="93"/>
      <c r="BR82" s="93"/>
      <c r="BS82" s="93"/>
      <c r="BT82" s="93"/>
      <c r="BU82" s="93">
        <v>0</v>
      </c>
      <c r="BV82" s="93">
        <v>0</v>
      </c>
      <c r="BW82" s="93">
        <v>0</v>
      </c>
      <c r="BX82" s="93">
        <v>0</v>
      </c>
      <c r="BY82" s="93">
        <v>0</v>
      </c>
      <c r="BZ82" s="93">
        <v>0</v>
      </c>
      <c r="CA82" s="93">
        <v>0</v>
      </c>
      <c r="CB82" s="93">
        <v>0</v>
      </c>
      <c r="CC82" s="93">
        <v>0</v>
      </c>
      <c r="CD82" s="93"/>
      <c r="CE82" s="93"/>
      <c r="CF82" s="93"/>
      <c r="CG82" s="93"/>
      <c r="CH82" s="93"/>
      <c r="CI82" s="93"/>
      <c r="CJ82" s="93"/>
      <c r="CK82" s="93"/>
      <c r="CL82" s="93"/>
      <c r="CM82" s="93"/>
      <c r="CN82" s="93"/>
      <c r="CO82" s="93"/>
      <c r="CP82" s="93"/>
      <c r="CQ82" s="93"/>
      <c r="CR82" s="93"/>
      <c r="CS82" s="93"/>
      <c r="CT82" s="93"/>
      <c r="CU82" s="93"/>
      <c r="CV82" s="93"/>
      <c r="CW82" s="93"/>
      <c r="CX82" s="93"/>
      <c r="CY82" s="93"/>
      <c r="CZ82" s="93"/>
      <c r="DA82" s="93"/>
      <c r="DB82" s="93"/>
    </row>
    <row r="83" spans="1:106" ht="25.5" x14ac:dyDescent="0.2">
      <c r="A83" s="1">
        <f t="shared" si="2"/>
        <v>82</v>
      </c>
      <c r="B83" t="s">
        <v>4768</v>
      </c>
      <c r="C83" s="1">
        <v>0</v>
      </c>
      <c r="E83" s="94" t="s">
        <v>4697</v>
      </c>
      <c r="F83" s="94" t="s">
        <v>34</v>
      </c>
      <c r="G83" s="94" t="s">
        <v>4910</v>
      </c>
      <c r="H83" s="94" t="s">
        <v>34</v>
      </c>
      <c r="I83" s="94" t="s">
        <v>34</v>
      </c>
      <c r="J83" s="94" t="s">
        <v>34</v>
      </c>
      <c r="K83" s="94" t="s">
        <v>34</v>
      </c>
      <c r="L83" s="94" t="s">
        <v>5045</v>
      </c>
      <c r="M83" s="94" t="s">
        <v>34</v>
      </c>
      <c r="N83" s="94" t="s">
        <v>5065</v>
      </c>
      <c r="O83" s="94" t="s">
        <v>34</v>
      </c>
      <c r="P83" s="94" t="s">
        <v>5089</v>
      </c>
      <c r="S83" s="94"/>
      <c r="T83" s="94"/>
      <c r="U83" s="94" t="s">
        <v>34</v>
      </c>
      <c r="V83" s="94" t="s">
        <v>34</v>
      </c>
      <c r="W83" s="94"/>
      <c r="Z83" s="94" t="s">
        <v>34</v>
      </c>
      <c r="AA83" s="94" t="s">
        <v>34</v>
      </c>
      <c r="AB83" s="94" t="s">
        <v>34</v>
      </c>
      <c r="AC83" s="94" t="s">
        <v>34</v>
      </c>
      <c r="AD83" s="94" t="s">
        <v>34</v>
      </c>
      <c r="AE83" s="94"/>
      <c r="AF83" s="94"/>
      <c r="AI83" s="94"/>
      <c r="AJ83" s="94"/>
      <c r="AK83" s="94"/>
      <c r="AL83" s="94"/>
      <c r="AM83" s="184" t="s">
        <v>5300</v>
      </c>
      <c r="AN83" s="94"/>
      <c r="AP83" s="94"/>
      <c r="AQ83" s="94"/>
      <c r="AR83" s="184" t="s">
        <v>5188</v>
      </c>
      <c r="AT83" s="94"/>
      <c r="AU83" s="94"/>
      <c r="AV83" s="94"/>
      <c r="AW83" s="94" t="s">
        <v>34</v>
      </c>
      <c r="AX83" s="94"/>
      <c r="AY83" s="94"/>
      <c r="AZ83" s="94"/>
      <c r="BA83" s="94"/>
      <c r="BB83" s="94"/>
      <c r="BC83" s="94"/>
      <c r="BD83" s="94"/>
      <c r="BE83" s="94"/>
      <c r="BF83" s="94"/>
      <c r="BG83" s="94"/>
      <c r="BI83" s="94"/>
      <c r="BJ83" s="94"/>
      <c r="BK83" s="94"/>
      <c r="BL83" s="94"/>
      <c r="BM83" s="94"/>
      <c r="BO83" s="94" t="s">
        <v>34</v>
      </c>
      <c r="BP83" s="94" t="s">
        <v>34</v>
      </c>
      <c r="BQ83" s="94"/>
      <c r="BR83" s="94"/>
      <c r="BS83" s="94"/>
      <c r="BT83" s="94"/>
      <c r="BU83" s="94" t="s">
        <v>34</v>
      </c>
      <c r="BV83" s="94" t="s">
        <v>34</v>
      </c>
      <c r="BW83" s="94" t="s">
        <v>34</v>
      </c>
      <c r="BX83" s="94" t="s">
        <v>34</v>
      </c>
      <c r="BY83" s="94" t="s">
        <v>34</v>
      </c>
      <c r="BZ83" s="94" t="s">
        <v>34</v>
      </c>
      <c r="CA83" s="94" t="s">
        <v>34</v>
      </c>
      <c r="CB83" s="94" t="s">
        <v>34</v>
      </c>
      <c r="CC83" s="94" t="s">
        <v>34</v>
      </c>
      <c r="CD83" s="94"/>
      <c r="CE83" s="94"/>
      <c r="CF83" s="94"/>
      <c r="CG83" s="94"/>
      <c r="CH83" s="94"/>
      <c r="CI83" s="94"/>
      <c r="CJ83" s="94"/>
      <c r="CK83" s="94"/>
      <c r="CL83" s="94"/>
      <c r="CM83" s="94"/>
      <c r="CN83" s="94"/>
      <c r="CO83" s="94"/>
      <c r="CP83" s="94"/>
      <c r="CQ83" s="94"/>
      <c r="CR83" s="94"/>
      <c r="CS83" s="94"/>
      <c r="CT83" s="94"/>
      <c r="CU83" s="94"/>
      <c r="CV83" s="94"/>
      <c r="CW83" s="94"/>
      <c r="CX83" s="94"/>
      <c r="CY83" s="94"/>
      <c r="CZ83" s="94"/>
      <c r="DA83" s="94"/>
      <c r="DB83" s="94"/>
    </row>
    <row r="84" spans="1:106" x14ac:dyDescent="0.2">
      <c r="A84" s="1">
        <f t="shared" si="2"/>
        <v>83</v>
      </c>
      <c r="B84" t="s">
        <v>4769</v>
      </c>
      <c r="C84" s="1">
        <v>0</v>
      </c>
      <c r="E84" s="94" t="s">
        <v>5</v>
      </c>
      <c r="F84" s="94" t="s">
        <v>34</v>
      </c>
      <c r="G84" s="94" t="s">
        <v>6</v>
      </c>
      <c r="H84" s="94" t="s">
        <v>34</v>
      </c>
      <c r="I84" s="94" t="s">
        <v>34</v>
      </c>
      <c r="J84" s="94" t="s">
        <v>34</v>
      </c>
      <c r="K84" s="94" t="s">
        <v>34</v>
      </c>
      <c r="L84" s="94" t="s">
        <v>5</v>
      </c>
      <c r="M84" s="94" t="s">
        <v>34</v>
      </c>
      <c r="N84" s="94" t="s">
        <v>6</v>
      </c>
      <c r="O84" s="94" t="s">
        <v>34</v>
      </c>
      <c r="P84" s="94" t="s">
        <v>5</v>
      </c>
      <c r="S84" s="94"/>
      <c r="T84" s="94"/>
      <c r="U84" s="94" t="s">
        <v>34</v>
      </c>
      <c r="V84" s="94" t="s">
        <v>34</v>
      </c>
      <c r="W84" s="94"/>
      <c r="Z84" s="94" t="s">
        <v>34</v>
      </c>
      <c r="AA84" s="94" t="s">
        <v>34</v>
      </c>
      <c r="AB84" s="94" t="s">
        <v>34</v>
      </c>
      <c r="AC84" s="94" t="s">
        <v>34</v>
      </c>
      <c r="AD84" s="94" t="s">
        <v>34</v>
      </c>
      <c r="AE84" s="94"/>
      <c r="AF84" s="94"/>
      <c r="AI84" s="94"/>
      <c r="AJ84" s="94"/>
      <c r="AK84" s="94"/>
      <c r="AL84" s="94"/>
      <c r="AM84" s="94" t="s">
        <v>5150</v>
      </c>
      <c r="AN84" s="94"/>
      <c r="AP84" s="94"/>
      <c r="AQ84" s="94"/>
      <c r="AR84" s="184" t="s">
        <v>5179</v>
      </c>
      <c r="AT84" s="94"/>
      <c r="AU84" s="94"/>
      <c r="AV84" s="94"/>
      <c r="AW84" s="94" t="s">
        <v>34</v>
      </c>
      <c r="AX84" s="94"/>
      <c r="AY84" s="94"/>
      <c r="AZ84" s="94"/>
      <c r="BA84" s="94"/>
      <c r="BB84" s="94"/>
      <c r="BC84" s="94"/>
      <c r="BD84" s="94"/>
      <c r="BE84" s="94"/>
      <c r="BF84" s="94"/>
      <c r="BG84" s="94"/>
      <c r="BI84" s="94"/>
      <c r="BJ84" s="94"/>
      <c r="BK84" s="94"/>
      <c r="BL84" s="94"/>
      <c r="BM84" s="94"/>
      <c r="BO84" s="94" t="s">
        <v>34</v>
      </c>
      <c r="BP84" s="94" t="s">
        <v>34</v>
      </c>
      <c r="BQ84" s="94"/>
      <c r="BR84" s="94"/>
      <c r="BS84" s="94"/>
      <c r="BT84" s="94"/>
      <c r="BU84" s="94" t="s">
        <v>34</v>
      </c>
      <c r="BV84" s="94" t="s">
        <v>34</v>
      </c>
      <c r="BW84" s="94" t="s">
        <v>34</v>
      </c>
      <c r="BX84" s="94" t="s">
        <v>34</v>
      </c>
      <c r="BY84" s="94" t="s">
        <v>34</v>
      </c>
      <c r="BZ84" s="94" t="s">
        <v>34</v>
      </c>
      <c r="CA84" s="94" t="s">
        <v>34</v>
      </c>
      <c r="CB84" s="94" t="s">
        <v>34</v>
      </c>
      <c r="CC84" s="94" t="s">
        <v>34</v>
      </c>
      <c r="CD84" s="94"/>
      <c r="CE84" s="94"/>
      <c r="CF84" s="94"/>
      <c r="CG84" s="94"/>
      <c r="CH84" s="94"/>
      <c r="CI84" s="94"/>
      <c r="CJ84" s="94"/>
      <c r="CK84" s="94"/>
      <c r="CL84" s="94"/>
      <c r="CM84" s="94"/>
      <c r="CN84" s="94"/>
      <c r="CO84" s="94"/>
      <c r="CP84" s="94"/>
      <c r="CQ84" s="94"/>
      <c r="CR84" s="94"/>
      <c r="CS84" s="94"/>
      <c r="CT84" s="94"/>
      <c r="CU84" s="94"/>
      <c r="CV84" s="94"/>
      <c r="CW84" s="94"/>
      <c r="CX84" s="94"/>
      <c r="CY84" s="94"/>
      <c r="CZ84" s="94"/>
      <c r="DA84" s="94"/>
      <c r="DB84" s="94"/>
    </row>
    <row r="85" spans="1:106" x14ac:dyDescent="0.2">
      <c r="A85" s="1">
        <f t="shared" si="2"/>
        <v>84</v>
      </c>
      <c r="B85" t="s">
        <v>4770</v>
      </c>
      <c r="C85" s="1">
        <v>0</v>
      </c>
      <c r="E85" s="94">
        <v>0</v>
      </c>
      <c r="F85" s="94">
        <v>0</v>
      </c>
      <c r="G85" s="94">
        <v>50</v>
      </c>
      <c r="H85" s="94">
        <v>0</v>
      </c>
      <c r="I85" s="94">
        <v>0</v>
      </c>
      <c r="J85" s="94">
        <v>0</v>
      </c>
      <c r="K85" s="94">
        <v>0</v>
      </c>
      <c r="L85" s="94">
        <v>0</v>
      </c>
      <c r="M85" s="94">
        <v>0</v>
      </c>
      <c r="N85" s="94">
        <v>10</v>
      </c>
      <c r="O85" s="94">
        <v>0</v>
      </c>
      <c r="P85" s="94">
        <v>0</v>
      </c>
      <c r="S85" s="94"/>
      <c r="T85" s="94"/>
      <c r="U85" s="94">
        <v>0</v>
      </c>
      <c r="V85" s="94">
        <v>0</v>
      </c>
      <c r="W85" s="94"/>
      <c r="Z85" s="94">
        <v>0</v>
      </c>
      <c r="AA85" s="94">
        <v>0</v>
      </c>
      <c r="AB85" s="94">
        <v>0</v>
      </c>
      <c r="AC85" s="94">
        <v>0</v>
      </c>
      <c r="AD85" s="94">
        <v>0</v>
      </c>
      <c r="AE85" s="94"/>
      <c r="AF85" s="94"/>
      <c r="AI85" s="94"/>
      <c r="AJ85" s="94"/>
      <c r="AK85" s="94"/>
      <c r="AL85" s="94"/>
      <c r="AM85" s="94">
        <v>0</v>
      </c>
      <c r="AN85" s="94"/>
      <c r="AP85" s="94"/>
      <c r="AQ85" s="94"/>
      <c r="AR85" s="94">
        <v>5</v>
      </c>
      <c r="AT85" s="94"/>
      <c r="AU85" s="94"/>
      <c r="AV85" s="94"/>
      <c r="AW85" s="94">
        <v>0</v>
      </c>
      <c r="AX85" s="94"/>
      <c r="AY85" s="94"/>
      <c r="AZ85" s="94"/>
      <c r="BA85" s="94"/>
      <c r="BB85" s="94"/>
      <c r="BC85" s="94"/>
      <c r="BD85" s="94"/>
      <c r="BE85" s="94"/>
      <c r="BF85" s="94"/>
      <c r="BG85" s="94"/>
      <c r="BI85" s="94"/>
      <c r="BJ85" s="94"/>
      <c r="BK85" s="94"/>
      <c r="BL85" s="94"/>
      <c r="BM85" s="94"/>
      <c r="BO85" s="94">
        <v>0</v>
      </c>
      <c r="BP85" s="94">
        <v>0</v>
      </c>
      <c r="BQ85" s="94"/>
      <c r="BR85" s="94"/>
      <c r="BS85" s="94"/>
      <c r="BT85" s="94"/>
      <c r="BU85" s="94">
        <v>0</v>
      </c>
      <c r="BV85" s="94">
        <v>0</v>
      </c>
      <c r="BW85" s="94">
        <v>0</v>
      </c>
      <c r="BX85" s="94">
        <v>0</v>
      </c>
      <c r="BY85" s="94">
        <v>0</v>
      </c>
      <c r="BZ85" s="94">
        <v>0</v>
      </c>
      <c r="CA85" s="94">
        <v>0</v>
      </c>
      <c r="CB85" s="94">
        <v>0</v>
      </c>
      <c r="CC85" s="94">
        <v>0</v>
      </c>
      <c r="CD85" s="94"/>
      <c r="CE85" s="94"/>
      <c r="CF85" s="94"/>
      <c r="CG85" s="94"/>
      <c r="CH85" s="94"/>
      <c r="CI85" s="94"/>
      <c r="CJ85" s="94"/>
      <c r="CK85" s="94"/>
      <c r="CL85" s="94"/>
      <c r="CM85" s="94"/>
      <c r="CN85" s="94"/>
      <c r="CO85" s="94"/>
      <c r="CP85" s="94"/>
      <c r="CQ85" s="94"/>
      <c r="CR85" s="94"/>
      <c r="CS85" s="94"/>
      <c r="CT85" s="94"/>
      <c r="CU85" s="94"/>
      <c r="CV85" s="94"/>
      <c r="CW85" s="94"/>
      <c r="CX85" s="94"/>
      <c r="CY85" s="94"/>
      <c r="CZ85" s="94"/>
      <c r="DA85" s="94"/>
      <c r="DB85" s="94"/>
    </row>
    <row r="86" spans="1:106" x14ac:dyDescent="0.2">
      <c r="A86" s="1">
        <f t="shared" si="2"/>
        <v>85</v>
      </c>
      <c r="B86" t="s">
        <v>4771</v>
      </c>
      <c r="C86" s="1">
        <v>0</v>
      </c>
      <c r="E86" s="94">
        <v>7</v>
      </c>
      <c r="F86" s="94" t="s">
        <v>34</v>
      </c>
      <c r="G86" s="94">
        <v>13</v>
      </c>
      <c r="H86" s="94" t="s">
        <v>34</v>
      </c>
      <c r="I86" s="94" t="s">
        <v>34</v>
      </c>
      <c r="J86" s="94" t="s">
        <v>34</v>
      </c>
      <c r="K86" s="94" t="s">
        <v>34</v>
      </c>
      <c r="L86" s="94">
        <v>12</v>
      </c>
      <c r="M86" s="94" t="s">
        <v>34</v>
      </c>
      <c r="N86" s="94">
        <v>11</v>
      </c>
      <c r="O86" s="94" t="s">
        <v>34</v>
      </c>
      <c r="P86" s="94">
        <v>16</v>
      </c>
      <c r="S86" s="94"/>
      <c r="T86" s="94"/>
      <c r="U86" s="94" t="s">
        <v>34</v>
      </c>
      <c r="V86" s="94" t="s">
        <v>34</v>
      </c>
      <c r="W86" s="94"/>
      <c r="Z86" s="94" t="s">
        <v>34</v>
      </c>
      <c r="AA86" s="94" t="s">
        <v>34</v>
      </c>
      <c r="AB86" s="94" t="s">
        <v>34</v>
      </c>
      <c r="AC86" s="94" t="s">
        <v>34</v>
      </c>
      <c r="AD86" s="94" t="s">
        <v>34</v>
      </c>
      <c r="AE86" s="94"/>
      <c r="AF86" s="94"/>
      <c r="AI86" s="94"/>
      <c r="AJ86" s="94"/>
      <c r="AK86" s="94"/>
      <c r="AL86" s="94"/>
      <c r="AM86" s="94">
        <v>11</v>
      </c>
      <c r="AN86" s="94"/>
      <c r="AP86" s="94"/>
      <c r="AQ86" s="94"/>
      <c r="AR86" s="94">
        <v>11</v>
      </c>
      <c r="AT86" s="94"/>
      <c r="AU86" s="94"/>
      <c r="AV86" s="94"/>
      <c r="AW86" s="94" t="s">
        <v>34</v>
      </c>
      <c r="AX86" s="94"/>
      <c r="AY86" s="94"/>
      <c r="AZ86" s="94"/>
      <c r="BA86" s="94"/>
      <c r="BB86" s="94"/>
      <c r="BC86" s="94"/>
      <c r="BD86" s="94"/>
      <c r="BE86" s="94"/>
      <c r="BF86" s="94"/>
      <c r="BG86" s="94"/>
      <c r="BI86" s="94"/>
      <c r="BJ86" s="94"/>
      <c r="BK86" s="94"/>
      <c r="BL86" s="94"/>
      <c r="BM86" s="94"/>
      <c r="BO86" s="94" t="s">
        <v>34</v>
      </c>
      <c r="BP86" s="94" t="s">
        <v>34</v>
      </c>
      <c r="BQ86" s="94"/>
      <c r="BR86" s="94"/>
      <c r="BS86" s="94"/>
      <c r="BT86" s="94"/>
      <c r="BU86" s="94" t="s">
        <v>34</v>
      </c>
      <c r="BV86" s="94" t="s">
        <v>34</v>
      </c>
      <c r="BW86" s="94" t="s">
        <v>34</v>
      </c>
      <c r="BX86" s="94" t="s">
        <v>34</v>
      </c>
      <c r="BY86" s="94" t="s">
        <v>34</v>
      </c>
      <c r="BZ86" s="94" t="s">
        <v>34</v>
      </c>
      <c r="CA86" s="94" t="s">
        <v>34</v>
      </c>
      <c r="CB86" s="94" t="s">
        <v>34</v>
      </c>
      <c r="CC86" s="94" t="s">
        <v>34</v>
      </c>
      <c r="CD86" s="94"/>
      <c r="CE86" s="94"/>
      <c r="CF86" s="94"/>
      <c r="CG86" s="94"/>
      <c r="CH86" s="94"/>
      <c r="CI86" s="94"/>
      <c r="CJ86" s="94"/>
      <c r="CK86" s="94"/>
      <c r="CL86" s="94"/>
      <c r="CM86" s="94"/>
      <c r="CN86" s="94"/>
      <c r="CO86" s="94"/>
      <c r="CP86" s="94"/>
      <c r="CQ86" s="94"/>
      <c r="CR86" s="94"/>
      <c r="CS86" s="94"/>
      <c r="CT86" s="94"/>
      <c r="CU86" s="94"/>
      <c r="CV86" s="94"/>
      <c r="CW86" s="94"/>
      <c r="CX86" s="94"/>
      <c r="CY86" s="94"/>
      <c r="CZ86" s="94"/>
      <c r="DA86" s="94"/>
      <c r="DB86" s="94"/>
    </row>
    <row r="87" spans="1:106" x14ac:dyDescent="0.2">
      <c r="A87" s="1">
        <f t="shared" si="2"/>
        <v>86</v>
      </c>
      <c r="B87" t="s">
        <v>4772</v>
      </c>
      <c r="C87" s="1">
        <v>0</v>
      </c>
      <c r="E87" s="94">
        <v>0</v>
      </c>
      <c r="F87" s="94">
        <v>0</v>
      </c>
      <c r="G87" s="94">
        <v>0</v>
      </c>
      <c r="H87" s="94">
        <v>0</v>
      </c>
      <c r="I87" s="94">
        <v>0</v>
      </c>
      <c r="J87" s="94">
        <v>0</v>
      </c>
      <c r="K87" s="94">
        <v>0</v>
      </c>
      <c r="L87" s="94">
        <v>0</v>
      </c>
      <c r="M87" s="94">
        <v>0</v>
      </c>
      <c r="N87" s="94">
        <v>0</v>
      </c>
      <c r="O87" s="94">
        <v>0</v>
      </c>
      <c r="P87" s="94">
        <v>0</v>
      </c>
      <c r="S87" s="94"/>
      <c r="T87" s="94"/>
      <c r="U87" s="94">
        <v>0</v>
      </c>
      <c r="V87" s="94">
        <v>0</v>
      </c>
      <c r="W87" s="94"/>
      <c r="Z87" s="94">
        <v>0</v>
      </c>
      <c r="AA87" s="94">
        <v>0</v>
      </c>
      <c r="AB87" s="94">
        <v>0</v>
      </c>
      <c r="AC87" s="94">
        <v>0</v>
      </c>
      <c r="AD87" s="94">
        <v>0</v>
      </c>
      <c r="AE87" s="94"/>
      <c r="AF87" s="94"/>
      <c r="AI87" s="94"/>
      <c r="AJ87" s="94"/>
      <c r="AK87" s="94"/>
      <c r="AL87" s="94"/>
      <c r="AM87" s="94">
        <v>0</v>
      </c>
      <c r="AN87" s="94"/>
      <c r="AP87" s="94"/>
      <c r="AQ87" s="94"/>
      <c r="AR87" s="94"/>
      <c r="AT87" s="94"/>
      <c r="AU87" s="94"/>
      <c r="AV87" s="94"/>
      <c r="AW87" s="94">
        <v>0</v>
      </c>
      <c r="AX87" s="94"/>
      <c r="AY87" s="94"/>
      <c r="AZ87" s="94"/>
      <c r="BA87" s="94"/>
      <c r="BB87" s="94"/>
      <c r="BC87" s="94"/>
      <c r="BD87" s="94"/>
      <c r="BE87" s="94"/>
      <c r="BF87" s="94"/>
      <c r="BG87" s="94"/>
      <c r="BI87" s="94"/>
      <c r="BJ87" s="94"/>
      <c r="BK87" s="94"/>
      <c r="BL87" s="94"/>
      <c r="BM87" s="94"/>
      <c r="BO87" s="94">
        <v>0</v>
      </c>
      <c r="BP87" s="94">
        <v>0</v>
      </c>
      <c r="BQ87" s="94"/>
      <c r="BR87" s="94"/>
      <c r="BS87" s="94"/>
      <c r="BT87" s="94"/>
      <c r="BU87" s="94">
        <v>0</v>
      </c>
      <c r="BV87" s="94">
        <v>0</v>
      </c>
      <c r="BW87" s="94">
        <v>0</v>
      </c>
      <c r="BX87" s="94">
        <v>0</v>
      </c>
      <c r="BY87" s="94">
        <v>0</v>
      </c>
      <c r="BZ87" s="94">
        <v>0</v>
      </c>
      <c r="CA87" s="94">
        <v>0</v>
      </c>
      <c r="CB87" s="94">
        <v>0</v>
      </c>
      <c r="CC87" s="94">
        <v>0</v>
      </c>
      <c r="CD87" s="94"/>
      <c r="CE87" s="94"/>
      <c r="CF87" s="94"/>
      <c r="CG87" s="94"/>
      <c r="CH87" s="94"/>
      <c r="CI87" s="94"/>
      <c r="CJ87" s="94"/>
      <c r="CK87" s="94"/>
      <c r="CL87" s="94"/>
      <c r="CM87" s="94"/>
      <c r="CN87" s="94"/>
      <c r="CO87" s="94"/>
      <c r="CP87" s="94"/>
      <c r="CQ87" s="94"/>
      <c r="CR87" s="94"/>
      <c r="CS87" s="94"/>
      <c r="CT87" s="94"/>
      <c r="CU87" s="94"/>
      <c r="CV87" s="94"/>
      <c r="CW87" s="94"/>
      <c r="CX87" s="94"/>
      <c r="CY87" s="94"/>
      <c r="CZ87" s="94"/>
      <c r="DA87" s="94"/>
      <c r="DB87" s="94"/>
    </row>
    <row r="88" spans="1:106" x14ac:dyDescent="0.2">
      <c r="A88" s="1">
        <f t="shared" si="2"/>
        <v>87</v>
      </c>
      <c r="B88" t="s">
        <v>4773</v>
      </c>
      <c r="C88" s="1">
        <v>0</v>
      </c>
      <c r="E88" s="94">
        <v>0</v>
      </c>
      <c r="F88" s="94">
        <v>0</v>
      </c>
      <c r="G88" s="94">
        <v>0</v>
      </c>
      <c r="H88" s="94">
        <v>0</v>
      </c>
      <c r="I88" s="94">
        <v>0</v>
      </c>
      <c r="J88" s="94">
        <v>0</v>
      </c>
      <c r="K88" s="94">
        <v>0</v>
      </c>
      <c r="L88" s="94">
        <v>0</v>
      </c>
      <c r="M88" s="94">
        <v>0</v>
      </c>
      <c r="N88" s="94">
        <v>0</v>
      </c>
      <c r="O88" s="94">
        <v>0</v>
      </c>
      <c r="P88" s="94">
        <v>0</v>
      </c>
      <c r="S88" s="94"/>
      <c r="T88" s="94"/>
      <c r="U88" s="94">
        <v>0</v>
      </c>
      <c r="V88" s="94">
        <v>0</v>
      </c>
      <c r="W88" s="94"/>
      <c r="Z88" s="94">
        <v>0</v>
      </c>
      <c r="AA88" s="94">
        <v>0</v>
      </c>
      <c r="AB88" s="94">
        <v>0</v>
      </c>
      <c r="AC88" s="94">
        <v>0</v>
      </c>
      <c r="AD88" s="94">
        <v>0</v>
      </c>
      <c r="AE88" s="94"/>
      <c r="AF88" s="94"/>
      <c r="AI88" s="94"/>
      <c r="AJ88" s="94"/>
      <c r="AK88" s="94"/>
      <c r="AL88" s="94"/>
      <c r="AM88" s="94">
        <v>0</v>
      </c>
      <c r="AN88" s="94"/>
      <c r="AP88" s="94"/>
      <c r="AQ88" s="94"/>
      <c r="AR88" s="94"/>
      <c r="AT88" s="94"/>
      <c r="AU88" s="94"/>
      <c r="AV88" s="94"/>
      <c r="AW88" s="94">
        <v>0</v>
      </c>
      <c r="AX88" s="94"/>
      <c r="AY88" s="94"/>
      <c r="AZ88" s="94"/>
      <c r="BA88" s="94"/>
      <c r="BB88" s="94"/>
      <c r="BC88" s="94"/>
      <c r="BD88" s="94"/>
      <c r="BE88" s="94"/>
      <c r="BF88" s="94"/>
      <c r="BG88" s="94"/>
      <c r="BI88" s="94"/>
      <c r="BJ88" s="94"/>
      <c r="BK88" s="94"/>
      <c r="BL88" s="94"/>
      <c r="BM88" s="94"/>
      <c r="BO88" s="94">
        <v>0</v>
      </c>
      <c r="BP88" s="94">
        <v>0</v>
      </c>
      <c r="BQ88" s="94"/>
      <c r="BR88" s="94"/>
      <c r="BS88" s="94"/>
      <c r="BT88" s="94"/>
      <c r="BU88" s="94">
        <v>0</v>
      </c>
      <c r="BV88" s="94">
        <v>0</v>
      </c>
      <c r="BW88" s="94">
        <v>0</v>
      </c>
      <c r="BX88" s="94">
        <v>0</v>
      </c>
      <c r="BY88" s="94">
        <v>0</v>
      </c>
      <c r="BZ88" s="94">
        <v>0</v>
      </c>
      <c r="CA88" s="94">
        <v>0</v>
      </c>
      <c r="CB88" s="94">
        <v>0</v>
      </c>
      <c r="CC88" s="94">
        <v>0</v>
      </c>
      <c r="CD88" s="94"/>
      <c r="CE88" s="94"/>
      <c r="CF88" s="94"/>
      <c r="CG88" s="94"/>
      <c r="CH88" s="94"/>
      <c r="CI88" s="94"/>
      <c r="CJ88" s="94"/>
      <c r="CK88" s="94"/>
      <c r="CL88" s="94"/>
      <c r="CM88" s="94"/>
      <c r="CN88" s="94"/>
      <c r="CO88" s="94"/>
      <c r="CP88" s="94"/>
      <c r="CQ88" s="94"/>
      <c r="CR88" s="94"/>
      <c r="CS88" s="94"/>
      <c r="CT88" s="94"/>
      <c r="CU88" s="94"/>
      <c r="CV88" s="94"/>
      <c r="CW88" s="94"/>
      <c r="CX88" s="94"/>
      <c r="CY88" s="94"/>
      <c r="CZ88" s="94"/>
      <c r="DA88" s="94"/>
      <c r="DB88" s="94"/>
    </row>
    <row r="89" spans="1:106" x14ac:dyDescent="0.2">
      <c r="A89" s="1">
        <f t="shared" si="2"/>
        <v>88</v>
      </c>
      <c r="B89" t="s">
        <v>4774</v>
      </c>
      <c r="C89" s="1">
        <v>0</v>
      </c>
      <c r="E89" s="94" t="s">
        <v>4698</v>
      </c>
      <c r="F89" s="94" t="e">
        <v>#N/A</v>
      </c>
      <c r="G89" s="94" t="s">
        <v>4911</v>
      </c>
      <c r="H89" s="94" t="e">
        <v>#N/A</v>
      </c>
      <c r="I89" s="94" t="e">
        <v>#N/A</v>
      </c>
      <c r="J89" s="94" t="e">
        <v>#N/A</v>
      </c>
      <c r="K89" s="94" t="e">
        <v>#N/A</v>
      </c>
      <c r="L89" s="94" t="s">
        <v>4698</v>
      </c>
      <c r="M89" s="94" t="e">
        <v>#N/A</v>
      </c>
      <c r="N89" s="94" t="s">
        <v>4900</v>
      </c>
      <c r="O89" s="94" t="e">
        <v>#N/A</v>
      </c>
      <c r="P89" s="94" t="s">
        <v>4867</v>
      </c>
      <c r="S89" s="94"/>
      <c r="T89" s="94"/>
      <c r="U89" s="94" t="e">
        <v>#N/A</v>
      </c>
      <c r="V89" s="94" t="e">
        <v>#N/A</v>
      </c>
      <c r="W89" s="94"/>
      <c r="Z89" s="94" t="e">
        <v>#N/A</v>
      </c>
      <c r="AA89" s="94" t="e">
        <v>#N/A</v>
      </c>
      <c r="AB89" s="94" t="e">
        <v>#N/A</v>
      </c>
      <c r="AC89" s="94" t="e">
        <v>#N/A</v>
      </c>
      <c r="AD89" s="94" t="e">
        <v>#N/A</v>
      </c>
      <c r="AE89" s="94"/>
      <c r="AF89" s="94"/>
      <c r="AI89" s="94"/>
      <c r="AJ89" s="94"/>
      <c r="AK89" s="94"/>
      <c r="AL89" s="94"/>
      <c r="AM89" s="184" t="s">
        <v>5264</v>
      </c>
      <c r="AN89" s="94"/>
      <c r="AP89" s="94"/>
      <c r="AQ89" s="94"/>
      <c r="AR89" s="184" t="s">
        <v>4911</v>
      </c>
      <c r="AT89" s="94"/>
      <c r="AU89" s="94"/>
      <c r="AV89" s="94"/>
      <c r="AW89" s="94" t="e">
        <v>#N/A</v>
      </c>
      <c r="AX89" s="94"/>
      <c r="AY89" s="94"/>
      <c r="AZ89" s="94"/>
      <c r="BA89" s="94"/>
      <c r="BB89" s="94"/>
      <c r="BC89" s="94"/>
      <c r="BD89" s="94"/>
      <c r="BE89" s="94"/>
      <c r="BF89" s="94"/>
      <c r="BG89" s="94"/>
      <c r="BI89" s="94"/>
      <c r="BJ89" s="94"/>
      <c r="BK89" s="94"/>
      <c r="BL89" s="94"/>
      <c r="BM89" s="94"/>
      <c r="BO89" s="94" t="e">
        <v>#N/A</v>
      </c>
      <c r="BP89" s="94" t="e">
        <v>#N/A</v>
      </c>
      <c r="BQ89" s="94"/>
      <c r="BR89" s="94"/>
      <c r="BS89" s="94"/>
      <c r="BT89" s="94"/>
      <c r="BU89" s="94" t="e">
        <v>#N/A</v>
      </c>
      <c r="BV89" s="94" t="e">
        <v>#N/A</v>
      </c>
      <c r="BW89" s="94" t="e">
        <v>#N/A</v>
      </c>
      <c r="BX89" s="94" t="e">
        <v>#N/A</v>
      </c>
      <c r="BY89" s="94" t="e">
        <v>#N/A</v>
      </c>
      <c r="BZ89" s="94" t="e">
        <v>#N/A</v>
      </c>
      <c r="CA89" s="94" t="e">
        <v>#N/A</v>
      </c>
      <c r="CB89" s="94" t="e">
        <v>#N/A</v>
      </c>
      <c r="CC89" s="94" t="e">
        <v>#N/A</v>
      </c>
      <c r="CD89" s="94"/>
      <c r="CE89" s="94"/>
      <c r="CF89" s="94"/>
      <c r="CG89" s="94"/>
      <c r="CH89" s="94"/>
      <c r="CI89" s="94"/>
      <c r="CJ89" s="94"/>
      <c r="CK89" s="94"/>
      <c r="CL89" s="94"/>
      <c r="CM89" s="94"/>
      <c r="CN89" s="94"/>
      <c r="CO89" s="94"/>
      <c r="CP89" s="94"/>
      <c r="CQ89" s="94"/>
      <c r="CR89" s="94"/>
      <c r="CS89" s="94"/>
      <c r="CT89" s="94"/>
      <c r="CU89" s="94"/>
      <c r="CV89" s="94"/>
      <c r="CW89" s="94"/>
      <c r="CX89" s="94"/>
      <c r="CY89" s="94"/>
      <c r="CZ89" s="94"/>
      <c r="DA89" s="94"/>
      <c r="DB89" s="94"/>
    </row>
    <row r="90" spans="1:106" x14ac:dyDescent="0.2">
      <c r="A90" s="1">
        <f t="shared" si="2"/>
        <v>89</v>
      </c>
      <c r="B90" t="s">
        <v>4775</v>
      </c>
      <c r="C90" s="1">
        <v>0</v>
      </c>
      <c r="E90" s="95">
        <v>4</v>
      </c>
      <c r="F90" s="95" t="s">
        <v>34</v>
      </c>
      <c r="G90" s="95">
        <v>11</v>
      </c>
      <c r="H90" s="95" t="s">
        <v>34</v>
      </c>
      <c r="I90" s="95" t="s">
        <v>34</v>
      </c>
      <c r="J90" s="95" t="s">
        <v>34</v>
      </c>
      <c r="K90" s="95" t="s">
        <v>34</v>
      </c>
      <c r="L90" s="95">
        <v>7</v>
      </c>
      <c r="M90" s="95" t="s">
        <v>34</v>
      </c>
      <c r="N90" s="95">
        <v>5</v>
      </c>
      <c r="O90" s="95" t="s">
        <v>34</v>
      </c>
      <c r="P90" s="95">
        <v>12</v>
      </c>
      <c r="S90" s="95"/>
      <c r="T90" s="95"/>
      <c r="U90" s="95" t="s">
        <v>34</v>
      </c>
      <c r="V90" s="95" t="s">
        <v>34</v>
      </c>
      <c r="W90" s="95"/>
      <c r="Z90" s="95" t="s">
        <v>34</v>
      </c>
      <c r="AA90" s="95" t="s">
        <v>34</v>
      </c>
      <c r="AB90" s="95" t="s">
        <v>34</v>
      </c>
      <c r="AC90" s="95" t="s">
        <v>34</v>
      </c>
      <c r="AD90" s="95" t="s">
        <v>34</v>
      </c>
      <c r="AE90" s="95"/>
      <c r="AF90" s="95"/>
      <c r="AI90" s="95"/>
      <c r="AJ90" s="95"/>
      <c r="AK90" s="95"/>
      <c r="AL90" s="95"/>
      <c r="AM90" s="95">
        <v>9</v>
      </c>
      <c r="AN90" s="95"/>
      <c r="AP90" s="95"/>
      <c r="AQ90" s="95"/>
      <c r="AR90" s="95"/>
      <c r="AT90" s="95"/>
      <c r="AU90" s="95"/>
      <c r="AV90" s="95"/>
      <c r="AW90" s="95" t="s">
        <v>34</v>
      </c>
      <c r="AX90" s="95"/>
      <c r="AY90" s="95"/>
      <c r="AZ90" s="95"/>
      <c r="BA90" s="95"/>
      <c r="BB90" s="95"/>
      <c r="BC90" s="95"/>
      <c r="BD90" s="95"/>
      <c r="BE90" s="95"/>
      <c r="BF90" s="95"/>
      <c r="BG90" s="95"/>
      <c r="BI90" s="95"/>
      <c r="BJ90" s="95"/>
      <c r="BK90" s="95"/>
      <c r="BL90" s="95"/>
      <c r="BM90" s="95"/>
      <c r="BO90" s="95" t="s">
        <v>34</v>
      </c>
      <c r="BP90" s="95" t="s">
        <v>34</v>
      </c>
      <c r="BQ90" s="95"/>
      <c r="BR90" s="95"/>
      <c r="BS90" s="95"/>
      <c r="BT90" s="95"/>
      <c r="BU90" s="95" t="s">
        <v>34</v>
      </c>
      <c r="BV90" s="95" t="s">
        <v>34</v>
      </c>
      <c r="BW90" s="95" t="s">
        <v>34</v>
      </c>
      <c r="BX90" s="95" t="s">
        <v>34</v>
      </c>
      <c r="BY90" s="95" t="s">
        <v>34</v>
      </c>
      <c r="BZ90" s="95" t="s">
        <v>34</v>
      </c>
      <c r="CA90" s="95" t="s">
        <v>34</v>
      </c>
      <c r="CB90" s="95" t="s">
        <v>34</v>
      </c>
      <c r="CC90" s="95" t="s">
        <v>34</v>
      </c>
      <c r="CD90" s="95"/>
      <c r="CE90" s="95"/>
      <c r="CF90" s="95"/>
      <c r="CG90" s="95"/>
      <c r="CH90" s="95"/>
      <c r="CI90" s="95"/>
      <c r="CJ90" s="95"/>
      <c r="CK90" s="95"/>
      <c r="CL90" s="95"/>
      <c r="CM90" s="95"/>
      <c r="CN90" s="95"/>
      <c r="CO90" s="95"/>
      <c r="CP90" s="95"/>
      <c r="CQ90" s="95"/>
      <c r="CR90" s="95"/>
      <c r="CS90" s="95"/>
      <c r="CT90" s="95"/>
      <c r="CU90" s="95"/>
      <c r="CV90" s="95"/>
      <c r="CW90" s="95"/>
      <c r="CX90" s="95"/>
      <c r="CY90" s="95"/>
      <c r="CZ90" s="95"/>
      <c r="DA90" s="95"/>
      <c r="DB90" s="95"/>
    </row>
    <row r="91" spans="1:106" ht="25.5" x14ac:dyDescent="0.2">
      <c r="A91" s="1">
        <f t="shared" si="2"/>
        <v>90</v>
      </c>
      <c r="B91" t="s">
        <v>4776</v>
      </c>
      <c r="C91" s="1">
        <v>0</v>
      </c>
      <c r="E91" s="95">
        <v>0</v>
      </c>
      <c r="F91" s="95">
        <v>0</v>
      </c>
      <c r="G91" s="95" t="s">
        <v>4906</v>
      </c>
      <c r="H91" s="95">
        <v>0</v>
      </c>
      <c r="I91" s="95">
        <v>0</v>
      </c>
      <c r="J91" s="95">
        <v>0</v>
      </c>
      <c r="K91" s="95">
        <v>0</v>
      </c>
      <c r="L91" s="95">
        <v>0</v>
      </c>
      <c r="M91" s="95">
        <v>0</v>
      </c>
      <c r="N91" s="95" t="s">
        <v>3574</v>
      </c>
      <c r="O91" s="95">
        <v>0</v>
      </c>
      <c r="P91" s="95" t="s">
        <v>5085</v>
      </c>
      <c r="S91" s="95"/>
      <c r="T91" s="95"/>
      <c r="U91" s="95">
        <v>0</v>
      </c>
      <c r="V91" s="95">
        <v>0</v>
      </c>
      <c r="W91" s="95"/>
      <c r="Z91" s="95">
        <v>0</v>
      </c>
      <c r="AA91" s="95">
        <v>0</v>
      </c>
      <c r="AB91" s="95">
        <v>0</v>
      </c>
      <c r="AC91" s="95">
        <v>0</v>
      </c>
      <c r="AD91" s="95">
        <v>0</v>
      </c>
      <c r="AE91" s="95"/>
      <c r="AF91" s="95"/>
      <c r="AI91" s="95"/>
      <c r="AJ91" s="95"/>
      <c r="AK91" s="95"/>
      <c r="AL91" s="95"/>
      <c r="AM91" s="95" t="s">
        <v>5260</v>
      </c>
      <c r="AN91" s="95"/>
      <c r="AP91" s="95"/>
      <c r="AQ91" s="95"/>
      <c r="AR91" s="185" t="s">
        <v>5193</v>
      </c>
      <c r="AT91" s="95"/>
      <c r="AU91" s="95"/>
      <c r="AV91" s="95"/>
      <c r="AW91" s="95">
        <v>0</v>
      </c>
      <c r="AX91" s="95"/>
      <c r="AY91" s="95"/>
      <c r="AZ91" s="95"/>
      <c r="BA91" s="95"/>
      <c r="BB91" s="95"/>
      <c r="BC91" s="95"/>
      <c r="BD91" s="95"/>
      <c r="BE91" s="95"/>
      <c r="BF91" s="95"/>
      <c r="BG91" s="95"/>
      <c r="BI91" s="95"/>
      <c r="BJ91" s="95"/>
      <c r="BK91" s="95"/>
      <c r="BL91" s="95"/>
      <c r="BM91" s="95"/>
      <c r="BO91" s="95">
        <v>0</v>
      </c>
      <c r="BP91" s="95">
        <v>0</v>
      </c>
      <c r="BQ91" s="95"/>
      <c r="BR91" s="95"/>
      <c r="BS91" s="95"/>
      <c r="BT91" s="95"/>
      <c r="BU91" s="95">
        <v>0</v>
      </c>
      <c r="BV91" s="95">
        <v>0</v>
      </c>
      <c r="BW91" s="95">
        <v>0</v>
      </c>
      <c r="BX91" s="95">
        <v>0</v>
      </c>
      <c r="BY91" s="95">
        <v>0</v>
      </c>
      <c r="BZ91" s="95">
        <v>0</v>
      </c>
      <c r="CA91" s="95">
        <v>0</v>
      </c>
      <c r="CB91" s="95">
        <v>0</v>
      </c>
      <c r="CC91" s="95">
        <v>0</v>
      </c>
      <c r="CD91" s="95"/>
      <c r="CE91" s="95"/>
      <c r="CF91" s="95"/>
      <c r="CG91" s="95"/>
      <c r="CH91" s="95"/>
      <c r="CI91" s="95"/>
      <c r="CJ91" s="95"/>
      <c r="CK91" s="95"/>
      <c r="CL91" s="95"/>
      <c r="CM91" s="95"/>
      <c r="CN91" s="95"/>
      <c r="CO91" s="95"/>
      <c r="CP91" s="95"/>
      <c r="CQ91" s="95"/>
      <c r="CR91" s="95"/>
      <c r="CS91" s="95"/>
      <c r="CT91" s="95"/>
      <c r="CU91" s="95"/>
      <c r="CV91" s="95"/>
      <c r="CW91" s="95"/>
      <c r="CX91" s="95"/>
      <c r="CY91" s="95"/>
      <c r="CZ91" s="95"/>
      <c r="DA91" s="95"/>
      <c r="DB91" s="95"/>
    </row>
    <row r="92" spans="1:106" x14ac:dyDescent="0.2">
      <c r="A92" s="1">
        <f t="shared" si="2"/>
        <v>91</v>
      </c>
      <c r="B92" t="s">
        <v>4777</v>
      </c>
      <c r="C92" s="1">
        <v>0</v>
      </c>
      <c r="E92" s="94">
        <v>0</v>
      </c>
      <c r="F92" s="94">
        <v>0</v>
      </c>
      <c r="G92" s="94">
        <v>15</v>
      </c>
      <c r="H92" s="94">
        <v>0</v>
      </c>
      <c r="I92" s="94">
        <v>0</v>
      </c>
      <c r="J92" s="94">
        <v>0</v>
      </c>
      <c r="K92" s="94">
        <v>0</v>
      </c>
      <c r="L92" s="94">
        <v>0</v>
      </c>
      <c r="M92" s="94">
        <v>0</v>
      </c>
      <c r="N92" s="94">
        <v>9</v>
      </c>
      <c r="O92" s="94">
        <v>0</v>
      </c>
      <c r="P92" s="94">
        <v>17</v>
      </c>
      <c r="S92" s="94"/>
      <c r="T92" s="94"/>
      <c r="U92" s="94">
        <v>0</v>
      </c>
      <c r="V92" s="94">
        <v>0</v>
      </c>
      <c r="W92" s="94"/>
      <c r="Z92" s="94">
        <v>0</v>
      </c>
      <c r="AA92" s="94">
        <v>0</v>
      </c>
      <c r="AB92" s="94">
        <v>0</v>
      </c>
      <c r="AC92" s="94">
        <v>0</v>
      </c>
      <c r="AD92" s="94">
        <v>0</v>
      </c>
      <c r="AE92" s="94"/>
      <c r="AF92" s="94"/>
      <c r="AI92" s="94"/>
      <c r="AJ92" s="94"/>
      <c r="AK92" s="94"/>
      <c r="AL92" s="94"/>
      <c r="AM92" s="94">
        <v>6</v>
      </c>
      <c r="AN92" s="94"/>
      <c r="AP92" s="94"/>
      <c r="AQ92" s="94"/>
      <c r="AR92" s="94">
        <v>11</v>
      </c>
      <c r="AT92" s="94"/>
      <c r="AU92" s="94"/>
      <c r="AV92" s="94"/>
      <c r="AW92" s="94">
        <v>0</v>
      </c>
      <c r="AX92" s="94"/>
      <c r="AY92" s="94"/>
      <c r="AZ92" s="94"/>
      <c r="BA92" s="94"/>
      <c r="BB92" s="94"/>
      <c r="BC92" s="94"/>
      <c r="BD92" s="94"/>
      <c r="BE92" s="94"/>
      <c r="BF92" s="94"/>
      <c r="BG92" s="94"/>
      <c r="BI92" s="94"/>
      <c r="BJ92" s="94"/>
      <c r="BK92" s="94"/>
      <c r="BL92" s="94"/>
      <c r="BM92" s="94"/>
      <c r="BO92" s="94">
        <v>0</v>
      </c>
      <c r="BP92" s="94">
        <v>0</v>
      </c>
      <c r="BQ92" s="94"/>
      <c r="BR92" s="94"/>
      <c r="BS92" s="94"/>
      <c r="BT92" s="94"/>
      <c r="BU92" s="94">
        <v>0</v>
      </c>
      <c r="BV92" s="94">
        <v>0</v>
      </c>
      <c r="BW92" s="94">
        <v>0</v>
      </c>
      <c r="BX92" s="94">
        <v>0</v>
      </c>
      <c r="BY92" s="94">
        <v>0</v>
      </c>
      <c r="BZ92" s="94">
        <v>0</v>
      </c>
      <c r="CA92" s="94">
        <v>0</v>
      </c>
      <c r="CB92" s="94">
        <v>0</v>
      </c>
      <c r="CC92" s="94">
        <v>0</v>
      </c>
      <c r="CD92" s="94"/>
      <c r="CE92" s="94"/>
      <c r="CF92" s="94"/>
      <c r="CG92" s="94"/>
      <c r="CH92" s="94"/>
      <c r="CI92" s="94"/>
      <c r="CJ92" s="94"/>
      <c r="CK92" s="94"/>
      <c r="CL92" s="94"/>
      <c r="CM92" s="94"/>
      <c r="CN92" s="94"/>
      <c r="CO92" s="94"/>
      <c r="CP92" s="94"/>
      <c r="CQ92" s="94"/>
      <c r="CR92" s="94"/>
      <c r="CS92" s="94"/>
      <c r="CT92" s="94"/>
      <c r="CU92" s="94"/>
      <c r="CV92" s="94"/>
      <c r="CW92" s="94"/>
      <c r="CX92" s="94"/>
      <c r="CY92" s="94"/>
      <c r="CZ92" s="94"/>
      <c r="DA92" s="94"/>
      <c r="DB92" s="94"/>
    </row>
    <row r="93" spans="1:106" x14ac:dyDescent="0.2">
      <c r="A93" s="1">
        <f t="shared" si="2"/>
        <v>92</v>
      </c>
      <c r="B93" t="s">
        <v>4778</v>
      </c>
      <c r="C93" s="1">
        <v>0</v>
      </c>
      <c r="E93" s="94">
        <v>0</v>
      </c>
      <c r="F93" s="94">
        <v>0</v>
      </c>
      <c r="G93" s="94">
        <v>0</v>
      </c>
      <c r="H93" s="94">
        <v>0</v>
      </c>
      <c r="I93" s="94">
        <v>0</v>
      </c>
      <c r="J93" s="94">
        <v>0</v>
      </c>
      <c r="K93" s="94">
        <v>0</v>
      </c>
      <c r="L93" s="94">
        <v>0</v>
      </c>
      <c r="M93" s="94">
        <v>0</v>
      </c>
      <c r="N93" s="94">
        <v>0</v>
      </c>
      <c r="O93" s="94">
        <v>0</v>
      </c>
      <c r="P93" s="94">
        <v>0</v>
      </c>
      <c r="S93" s="94"/>
      <c r="T93" s="94"/>
      <c r="U93" s="94">
        <v>0</v>
      </c>
      <c r="V93" s="94">
        <v>0</v>
      </c>
      <c r="W93" s="94"/>
      <c r="Z93" s="94">
        <v>0</v>
      </c>
      <c r="AA93" s="94">
        <v>0</v>
      </c>
      <c r="AB93" s="94">
        <v>0</v>
      </c>
      <c r="AC93" s="94">
        <v>0</v>
      </c>
      <c r="AD93" s="94">
        <v>0</v>
      </c>
      <c r="AE93" s="94"/>
      <c r="AF93" s="94"/>
      <c r="AI93" s="94"/>
      <c r="AJ93" s="94"/>
      <c r="AK93" s="94"/>
      <c r="AL93" s="94"/>
      <c r="AM93" s="94">
        <v>0</v>
      </c>
      <c r="AN93" s="94"/>
      <c r="AP93" s="94"/>
      <c r="AQ93" s="94"/>
      <c r="AR93" s="94"/>
      <c r="AT93" s="94"/>
      <c r="AU93" s="94"/>
      <c r="AV93" s="94"/>
      <c r="AW93" s="94">
        <v>0</v>
      </c>
      <c r="AX93" s="94"/>
      <c r="AY93" s="94"/>
      <c r="AZ93" s="94"/>
      <c r="BA93" s="94"/>
      <c r="BB93" s="94"/>
      <c r="BC93" s="94"/>
      <c r="BD93" s="94"/>
      <c r="BE93" s="94"/>
      <c r="BF93" s="94"/>
      <c r="BG93" s="94"/>
      <c r="BI93" s="94"/>
      <c r="BJ93" s="94"/>
      <c r="BK93" s="94"/>
      <c r="BL93" s="94"/>
      <c r="BM93" s="94"/>
      <c r="BO93" s="94">
        <v>0</v>
      </c>
      <c r="BP93" s="94">
        <v>0</v>
      </c>
      <c r="BQ93" s="94"/>
      <c r="BR93" s="94"/>
      <c r="BS93" s="94"/>
      <c r="BT93" s="94"/>
      <c r="BU93" s="94">
        <v>0</v>
      </c>
      <c r="BV93" s="94">
        <v>0</v>
      </c>
      <c r="BW93" s="94">
        <v>0</v>
      </c>
      <c r="BX93" s="94">
        <v>0</v>
      </c>
      <c r="BY93" s="94">
        <v>0</v>
      </c>
      <c r="BZ93" s="94">
        <v>0</v>
      </c>
      <c r="CA93" s="94">
        <v>0</v>
      </c>
      <c r="CB93" s="94">
        <v>0</v>
      </c>
      <c r="CC93" s="94">
        <v>0</v>
      </c>
      <c r="CD93" s="94"/>
      <c r="CE93" s="94"/>
      <c r="CF93" s="94"/>
      <c r="CG93" s="94"/>
      <c r="CH93" s="94"/>
      <c r="CI93" s="94"/>
      <c r="CJ93" s="94"/>
      <c r="CK93" s="94"/>
      <c r="CL93" s="94"/>
      <c r="CM93" s="94"/>
      <c r="CN93" s="94"/>
      <c r="CO93" s="94"/>
      <c r="CP93" s="94"/>
      <c r="CQ93" s="94"/>
      <c r="CR93" s="94"/>
      <c r="CS93" s="94"/>
      <c r="CT93" s="94"/>
      <c r="CU93" s="94"/>
      <c r="CV93" s="94"/>
      <c r="CW93" s="94"/>
      <c r="CX93" s="94"/>
      <c r="CY93" s="94"/>
      <c r="CZ93" s="94"/>
      <c r="DA93" s="94"/>
      <c r="DB93" s="94"/>
    </row>
    <row r="94" spans="1:106" x14ac:dyDescent="0.2">
      <c r="A94" s="1">
        <f t="shared" si="2"/>
        <v>93</v>
      </c>
      <c r="B94" t="s">
        <v>4779</v>
      </c>
      <c r="C94" s="1">
        <v>0</v>
      </c>
      <c r="E94" s="94">
        <v>0</v>
      </c>
      <c r="F94" s="94">
        <v>0</v>
      </c>
      <c r="G94" s="94">
        <v>0</v>
      </c>
      <c r="H94" s="94">
        <v>0</v>
      </c>
      <c r="I94" s="94">
        <v>0</v>
      </c>
      <c r="J94" s="94">
        <v>0</v>
      </c>
      <c r="K94" s="94">
        <v>0</v>
      </c>
      <c r="L94" s="94">
        <v>0</v>
      </c>
      <c r="M94" s="94">
        <v>0</v>
      </c>
      <c r="N94" s="94">
        <v>0</v>
      </c>
      <c r="O94" s="94">
        <v>0</v>
      </c>
      <c r="P94" s="94">
        <v>0</v>
      </c>
      <c r="S94" s="94"/>
      <c r="T94" s="94"/>
      <c r="U94" s="94">
        <v>0</v>
      </c>
      <c r="V94" s="94">
        <v>0</v>
      </c>
      <c r="W94" s="94"/>
      <c r="Z94" s="94">
        <v>0</v>
      </c>
      <c r="AA94" s="94">
        <v>0</v>
      </c>
      <c r="AB94" s="94">
        <v>0</v>
      </c>
      <c r="AC94" s="94">
        <v>0</v>
      </c>
      <c r="AD94" s="94">
        <v>0</v>
      </c>
      <c r="AE94" s="94"/>
      <c r="AF94" s="94"/>
      <c r="AI94" s="94"/>
      <c r="AJ94" s="94"/>
      <c r="AK94" s="94"/>
      <c r="AL94" s="94"/>
      <c r="AM94" s="94">
        <v>0</v>
      </c>
      <c r="AN94" s="94"/>
      <c r="AP94" s="94"/>
      <c r="AQ94" s="94"/>
      <c r="AR94" s="94"/>
      <c r="AT94" s="94"/>
      <c r="AU94" s="94"/>
      <c r="AV94" s="94"/>
      <c r="AW94" s="94">
        <v>0</v>
      </c>
      <c r="AX94" s="94"/>
      <c r="AY94" s="94"/>
      <c r="AZ94" s="94"/>
      <c r="BA94" s="94"/>
      <c r="BB94" s="94"/>
      <c r="BC94" s="94"/>
      <c r="BD94" s="94"/>
      <c r="BE94" s="94"/>
      <c r="BF94" s="94"/>
      <c r="BG94" s="94"/>
      <c r="BI94" s="94"/>
      <c r="BJ94" s="94"/>
      <c r="BK94" s="94"/>
      <c r="BL94" s="94"/>
      <c r="BM94" s="94"/>
      <c r="BO94" s="94">
        <v>0</v>
      </c>
      <c r="BP94" s="94">
        <v>0</v>
      </c>
      <c r="BQ94" s="94"/>
      <c r="BR94" s="94"/>
      <c r="BS94" s="94"/>
      <c r="BT94" s="94"/>
      <c r="BU94" s="94">
        <v>0</v>
      </c>
      <c r="BV94" s="94">
        <v>0</v>
      </c>
      <c r="BW94" s="94">
        <v>0</v>
      </c>
      <c r="BX94" s="94">
        <v>0</v>
      </c>
      <c r="BY94" s="94">
        <v>0</v>
      </c>
      <c r="BZ94" s="94">
        <v>0</v>
      </c>
      <c r="CA94" s="94">
        <v>0</v>
      </c>
      <c r="CB94" s="94">
        <v>0</v>
      </c>
      <c r="CC94" s="94">
        <v>0</v>
      </c>
      <c r="CD94" s="94"/>
      <c r="CE94" s="94"/>
      <c r="CF94" s="94"/>
      <c r="CG94" s="94"/>
      <c r="CH94" s="94"/>
      <c r="CI94" s="94"/>
      <c r="CJ94" s="94"/>
      <c r="CK94" s="94"/>
      <c r="CL94" s="94"/>
      <c r="CM94" s="94"/>
      <c r="CN94" s="94"/>
      <c r="CO94" s="94"/>
      <c r="CP94" s="94"/>
      <c r="CQ94" s="94"/>
      <c r="CR94" s="94"/>
      <c r="CS94" s="94"/>
      <c r="CT94" s="94"/>
      <c r="CU94" s="94"/>
      <c r="CV94" s="94"/>
      <c r="CW94" s="94"/>
      <c r="CX94" s="94"/>
      <c r="CY94" s="94"/>
      <c r="CZ94" s="94"/>
      <c r="DA94" s="94"/>
      <c r="DB94" s="94"/>
    </row>
    <row r="95" spans="1:106" x14ac:dyDescent="0.2">
      <c r="A95" s="1">
        <f t="shared" si="2"/>
        <v>94</v>
      </c>
      <c r="B95" t="s">
        <v>4780</v>
      </c>
      <c r="C95" s="1">
        <v>0</v>
      </c>
      <c r="E95" s="94">
        <v>0</v>
      </c>
      <c r="F95" s="94">
        <v>0</v>
      </c>
      <c r="G95" s="94" t="s">
        <v>4912</v>
      </c>
      <c r="H95" s="94">
        <v>0</v>
      </c>
      <c r="I95" s="94">
        <v>0</v>
      </c>
      <c r="J95" s="94">
        <v>0</v>
      </c>
      <c r="K95" s="94">
        <v>0</v>
      </c>
      <c r="L95" s="94">
        <v>0</v>
      </c>
      <c r="M95" s="94">
        <v>0</v>
      </c>
      <c r="N95" s="94" t="s">
        <v>4900</v>
      </c>
      <c r="O95" s="94">
        <v>0</v>
      </c>
      <c r="P95" s="94" t="s">
        <v>4867</v>
      </c>
      <c r="S95" s="94"/>
      <c r="T95" s="94"/>
      <c r="U95" s="94">
        <v>0</v>
      </c>
      <c r="V95" s="94">
        <v>0</v>
      </c>
      <c r="W95" s="94"/>
      <c r="Z95" s="94">
        <v>0</v>
      </c>
      <c r="AA95" s="94">
        <v>0</v>
      </c>
      <c r="AB95" s="94">
        <v>0</v>
      </c>
      <c r="AC95" s="94">
        <v>0</v>
      </c>
      <c r="AD95" s="94">
        <v>0</v>
      </c>
      <c r="AE95" s="94"/>
      <c r="AF95" s="94"/>
      <c r="AI95" s="94"/>
      <c r="AJ95" s="94"/>
      <c r="AK95" s="94"/>
      <c r="AL95" s="94"/>
      <c r="AM95" s="184" t="s">
        <v>5264</v>
      </c>
      <c r="AN95" s="94"/>
      <c r="AP95" s="94"/>
      <c r="AQ95" s="94"/>
      <c r="AR95" s="184" t="s">
        <v>4911</v>
      </c>
      <c r="AT95" s="94"/>
      <c r="AU95" s="94"/>
      <c r="AV95" s="94"/>
      <c r="AW95" s="94">
        <v>0</v>
      </c>
      <c r="AX95" s="94"/>
      <c r="AY95" s="94"/>
      <c r="AZ95" s="94"/>
      <c r="BA95" s="94"/>
      <c r="BB95" s="94"/>
      <c r="BC95" s="94"/>
      <c r="BD95" s="94"/>
      <c r="BE95" s="94"/>
      <c r="BF95" s="94"/>
      <c r="BG95" s="94"/>
      <c r="BI95" s="94"/>
      <c r="BJ95" s="94"/>
      <c r="BK95" s="94"/>
      <c r="BL95" s="94"/>
      <c r="BM95" s="94"/>
      <c r="BO95" s="94">
        <v>0</v>
      </c>
      <c r="BP95" s="94">
        <v>0</v>
      </c>
      <c r="BQ95" s="94"/>
      <c r="BR95" s="94"/>
      <c r="BS95" s="94"/>
      <c r="BT95" s="94"/>
      <c r="BU95" s="94">
        <v>0</v>
      </c>
      <c r="BV95" s="94">
        <v>0</v>
      </c>
      <c r="BW95" s="94">
        <v>0</v>
      </c>
      <c r="BX95" s="94">
        <v>0</v>
      </c>
      <c r="BY95" s="94">
        <v>0</v>
      </c>
      <c r="BZ95" s="94">
        <v>0</v>
      </c>
      <c r="CA95" s="94">
        <v>0</v>
      </c>
      <c r="CB95" s="94">
        <v>0</v>
      </c>
      <c r="CC95" s="94">
        <v>0</v>
      </c>
      <c r="CD95" s="94"/>
      <c r="CE95" s="94"/>
      <c r="CF95" s="94"/>
      <c r="CG95" s="94"/>
      <c r="CH95" s="94"/>
      <c r="CI95" s="94"/>
      <c r="CJ95" s="94"/>
      <c r="CK95" s="94"/>
      <c r="CL95" s="94"/>
      <c r="CM95" s="94"/>
      <c r="CN95" s="94"/>
      <c r="CO95" s="94"/>
      <c r="CP95" s="94"/>
      <c r="CQ95" s="94"/>
      <c r="CR95" s="94"/>
      <c r="CS95" s="94"/>
      <c r="CT95" s="94"/>
      <c r="CU95" s="94"/>
      <c r="CV95" s="94"/>
      <c r="CW95" s="94"/>
      <c r="CX95" s="94"/>
      <c r="CY95" s="94"/>
      <c r="CZ95" s="94"/>
      <c r="DA95" s="94"/>
      <c r="DB95" s="94"/>
    </row>
    <row r="96" spans="1:106" x14ac:dyDescent="0.2">
      <c r="A96" s="1">
        <f t="shared" si="2"/>
        <v>95</v>
      </c>
      <c r="B96" t="s">
        <v>4781</v>
      </c>
      <c r="C96" s="1">
        <v>0</v>
      </c>
      <c r="E96" s="95">
        <v>0</v>
      </c>
      <c r="F96" s="95">
        <v>0</v>
      </c>
      <c r="G96" s="95">
        <v>11</v>
      </c>
      <c r="H96" s="95">
        <v>0</v>
      </c>
      <c r="I96" s="95">
        <v>0</v>
      </c>
      <c r="J96" s="95">
        <v>0</v>
      </c>
      <c r="K96" s="95">
        <v>0</v>
      </c>
      <c r="L96" s="95">
        <v>0</v>
      </c>
      <c r="M96" s="95">
        <v>0</v>
      </c>
      <c r="N96" s="95">
        <v>5</v>
      </c>
      <c r="O96" s="95">
        <v>0</v>
      </c>
      <c r="P96" s="95">
        <v>14</v>
      </c>
      <c r="S96" s="95"/>
      <c r="T96" s="95"/>
      <c r="U96" s="95">
        <v>0</v>
      </c>
      <c r="V96" s="95">
        <v>0</v>
      </c>
      <c r="W96" s="95"/>
      <c r="Z96" s="95">
        <v>0</v>
      </c>
      <c r="AA96" s="95">
        <v>0</v>
      </c>
      <c r="AB96" s="95">
        <v>0</v>
      </c>
      <c r="AC96" s="95">
        <v>0</v>
      </c>
      <c r="AD96" s="95">
        <v>0</v>
      </c>
      <c r="AE96" s="95"/>
      <c r="AF96" s="95"/>
      <c r="AI96" s="95"/>
      <c r="AJ96" s="95"/>
      <c r="AK96" s="95"/>
      <c r="AL96" s="95"/>
      <c r="AM96" s="95">
        <v>14</v>
      </c>
      <c r="AN96" s="95"/>
      <c r="AP96" s="95"/>
      <c r="AQ96" s="95"/>
      <c r="AR96" s="95"/>
      <c r="AT96" s="95"/>
      <c r="AU96" s="95"/>
      <c r="AV96" s="95"/>
      <c r="AW96" s="95">
        <v>0</v>
      </c>
      <c r="AX96" s="95"/>
      <c r="AY96" s="95"/>
      <c r="AZ96" s="95"/>
      <c r="BA96" s="95"/>
      <c r="BB96" s="95"/>
      <c r="BC96" s="95"/>
      <c r="BD96" s="95"/>
      <c r="BE96" s="95"/>
      <c r="BF96" s="95"/>
      <c r="BG96" s="95"/>
      <c r="BI96" s="95"/>
      <c r="BJ96" s="95"/>
      <c r="BK96" s="95"/>
      <c r="BL96" s="95"/>
      <c r="BM96" s="95"/>
      <c r="BO96" s="95">
        <v>0</v>
      </c>
      <c r="BP96" s="95">
        <v>0</v>
      </c>
      <c r="BQ96" s="95"/>
      <c r="BR96" s="95"/>
      <c r="BS96" s="95"/>
      <c r="BT96" s="95"/>
      <c r="BU96" s="95">
        <v>0</v>
      </c>
      <c r="BV96" s="95">
        <v>0</v>
      </c>
      <c r="BW96" s="95">
        <v>0</v>
      </c>
      <c r="BX96" s="95">
        <v>0</v>
      </c>
      <c r="BY96" s="95">
        <v>0</v>
      </c>
      <c r="BZ96" s="95">
        <v>0</v>
      </c>
      <c r="CA96" s="95">
        <v>0</v>
      </c>
      <c r="CB96" s="95">
        <v>0</v>
      </c>
      <c r="CC96" s="95">
        <v>0</v>
      </c>
      <c r="CD96" s="95"/>
      <c r="CE96" s="95"/>
      <c r="CF96" s="95"/>
      <c r="CG96" s="95"/>
      <c r="CH96" s="95"/>
      <c r="CI96" s="95"/>
      <c r="CJ96" s="95"/>
      <c r="CK96" s="95"/>
      <c r="CL96" s="95"/>
      <c r="CM96" s="95"/>
      <c r="CN96" s="95"/>
      <c r="CO96" s="95"/>
      <c r="CP96" s="95"/>
      <c r="CQ96" s="95"/>
      <c r="CR96" s="95"/>
      <c r="CS96" s="95"/>
      <c r="CT96" s="95"/>
      <c r="CU96" s="95"/>
      <c r="CV96" s="95"/>
      <c r="CW96" s="95"/>
      <c r="CX96" s="95"/>
      <c r="CY96" s="95"/>
      <c r="CZ96" s="95"/>
      <c r="DA96" s="95"/>
      <c r="DB96" s="95"/>
    </row>
    <row r="97" spans="1:106" ht="25.5" x14ac:dyDescent="0.2">
      <c r="A97" s="1">
        <f t="shared" si="2"/>
        <v>96</v>
      </c>
      <c r="B97" t="s">
        <v>4782</v>
      </c>
      <c r="C97" s="1">
        <v>0</v>
      </c>
      <c r="E97" s="95">
        <v>0</v>
      </c>
      <c r="F97" s="95">
        <v>0</v>
      </c>
      <c r="G97" s="95" t="s">
        <v>4913</v>
      </c>
      <c r="H97" s="95">
        <v>0</v>
      </c>
      <c r="I97" s="95">
        <v>0</v>
      </c>
      <c r="J97" s="95">
        <v>0</v>
      </c>
      <c r="K97" s="95">
        <v>0</v>
      </c>
      <c r="L97" s="95">
        <v>0</v>
      </c>
      <c r="M97" s="95">
        <v>0</v>
      </c>
      <c r="N97" s="95">
        <v>0</v>
      </c>
      <c r="O97" s="95">
        <v>0</v>
      </c>
      <c r="P97" s="95" t="s">
        <v>5086</v>
      </c>
      <c r="S97" s="95"/>
      <c r="T97" s="95"/>
      <c r="U97" s="95">
        <v>0</v>
      </c>
      <c r="V97" s="95">
        <v>0</v>
      </c>
      <c r="W97" s="95"/>
      <c r="Z97" s="95">
        <v>0</v>
      </c>
      <c r="AA97" s="95">
        <v>0</v>
      </c>
      <c r="AB97" s="95">
        <v>0</v>
      </c>
      <c r="AC97" s="95">
        <v>0</v>
      </c>
      <c r="AD97" s="95">
        <v>0</v>
      </c>
      <c r="AE97" s="95"/>
      <c r="AF97" s="95"/>
      <c r="AI97" s="95"/>
      <c r="AJ97" s="95"/>
      <c r="AK97" s="95"/>
      <c r="AL97" s="95"/>
      <c r="AM97" s="95" t="s">
        <v>5261</v>
      </c>
      <c r="AN97" s="95"/>
      <c r="AP97" s="95"/>
      <c r="AQ97" s="95"/>
      <c r="AR97" s="95"/>
      <c r="AT97" s="95"/>
      <c r="AU97" s="95"/>
      <c r="AV97" s="95"/>
      <c r="AW97" s="95">
        <v>0</v>
      </c>
      <c r="AX97" s="95"/>
      <c r="AY97" s="95"/>
      <c r="AZ97" s="95"/>
      <c r="BA97" s="95"/>
      <c r="BB97" s="95"/>
      <c r="BC97" s="95"/>
      <c r="BD97" s="95"/>
      <c r="BE97" s="95"/>
      <c r="BF97" s="95"/>
      <c r="BG97" s="95"/>
      <c r="BI97" s="95"/>
      <c r="BJ97" s="95"/>
      <c r="BK97" s="95"/>
      <c r="BL97" s="95"/>
      <c r="BM97" s="95"/>
      <c r="BO97" s="95">
        <v>0</v>
      </c>
      <c r="BP97" s="95">
        <v>0</v>
      </c>
      <c r="BQ97" s="95"/>
      <c r="BR97" s="95"/>
      <c r="BS97" s="95"/>
      <c r="BT97" s="95"/>
      <c r="BU97" s="95">
        <v>0</v>
      </c>
      <c r="BV97" s="95">
        <v>0</v>
      </c>
      <c r="BW97" s="95">
        <v>0</v>
      </c>
      <c r="BX97" s="95">
        <v>0</v>
      </c>
      <c r="BY97" s="95">
        <v>0</v>
      </c>
      <c r="BZ97" s="95">
        <v>0</v>
      </c>
      <c r="CA97" s="95">
        <v>0</v>
      </c>
      <c r="CB97" s="95">
        <v>0</v>
      </c>
      <c r="CC97" s="95">
        <v>0</v>
      </c>
      <c r="CD97" s="95"/>
      <c r="CE97" s="95"/>
      <c r="CF97" s="95"/>
      <c r="CG97" s="95"/>
      <c r="CH97" s="95"/>
      <c r="CI97" s="95"/>
      <c r="CJ97" s="95"/>
      <c r="CK97" s="95"/>
      <c r="CL97" s="95"/>
      <c r="CM97" s="95"/>
      <c r="CN97" s="95"/>
      <c r="CO97" s="95"/>
      <c r="CP97" s="95"/>
      <c r="CQ97" s="95"/>
      <c r="CR97" s="95"/>
      <c r="CS97" s="95"/>
      <c r="CT97" s="95"/>
      <c r="CU97" s="95"/>
      <c r="CV97" s="95"/>
      <c r="CW97" s="95"/>
      <c r="CX97" s="95"/>
      <c r="CY97" s="95"/>
      <c r="CZ97" s="95"/>
      <c r="DA97" s="95"/>
      <c r="DB97" s="95"/>
    </row>
    <row r="98" spans="1:106" x14ac:dyDescent="0.2">
      <c r="A98" s="1">
        <f t="shared" si="2"/>
        <v>97</v>
      </c>
      <c r="B98" t="s">
        <v>4783</v>
      </c>
      <c r="C98" s="1">
        <v>0</v>
      </c>
      <c r="E98" s="94">
        <v>0</v>
      </c>
      <c r="F98" s="94">
        <v>0</v>
      </c>
      <c r="G98" s="94">
        <v>10</v>
      </c>
      <c r="H98" s="94">
        <v>0</v>
      </c>
      <c r="I98" s="94">
        <v>0</v>
      </c>
      <c r="J98" s="94">
        <v>0</v>
      </c>
      <c r="K98" s="94">
        <v>0</v>
      </c>
      <c r="L98" s="94">
        <v>0</v>
      </c>
      <c r="M98" s="94">
        <v>0</v>
      </c>
      <c r="N98" s="94">
        <v>0</v>
      </c>
      <c r="O98" s="94">
        <v>0</v>
      </c>
      <c r="P98" s="94">
        <v>14</v>
      </c>
      <c r="S98" s="94"/>
      <c r="T98" s="94"/>
      <c r="U98" s="94">
        <v>0</v>
      </c>
      <c r="V98" s="94">
        <v>0</v>
      </c>
      <c r="W98" s="94"/>
      <c r="Z98" s="94">
        <v>0</v>
      </c>
      <c r="AA98" s="94">
        <v>0</v>
      </c>
      <c r="AB98" s="94">
        <v>0</v>
      </c>
      <c r="AC98" s="94">
        <v>0</v>
      </c>
      <c r="AD98" s="94">
        <v>0</v>
      </c>
      <c r="AE98" s="94"/>
      <c r="AF98" s="94"/>
      <c r="AI98" s="94"/>
      <c r="AJ98" s="94"/>
      <c r="AK98" s="94"/>
      <c r="AL98" s="94"/>
      <c r="AM98" s="94">
        <v>7</v>
      </c>
      <c r="AN98" s="94"/>
      <c r="AP98" s="94"/>
      <c r="AQ98" s="94"/>
      <c r="AR98" s="94"/>
      <c r="AT98" s="94"/>
      <c r="AU98" s="94"/>
      <c r="AV98" s="94"/>
      <c r="AW98" s="94">
        <v>0</v>
      </c>
      <c r="AX98" s="94"/>
      <c r="AY98" s="94"/>
      <c r="AZ98" s="94"/>
      <c r="BA98" s="94"/>
      <c r="BB98" s="94"/>
      <c r="BC98" s="94"/>
      <c r="BD98" s="94"/>
      <c r="BE98" s="94"/>
      <c r="BF98" s="94"/>
      <c r="BG98" s="94"/>
      <c r="BI98" s="94"/>
      <c r="BJ98" s="94"/>
      <c r="BK98" s="94"/>
      <c r="BL98" s="94"/>
      <c r="BM98" s="94"/>
      <c r="BO98" s="94">
        <v>0</v>
      </c>
      <c r="BP98" s="94">
        <v>0</v>
      </c>
      <c r="BQ98" s="94"/>
      <c r="BR98" s="94"/>
      <c r="BS98" s="94"/>
      <c r="BT98" s="94"/>
      <c r="BU98" s="94">
        <v>0</v>
      </c>
      <c r="BV98" s="94">
        <v>0</v>
      </c>
      <c r="BW98" s="94">
        <v>0</v>
      </c>
      <c r="BX98" s="94">
        <v>0</v>
      </c>
      <c r="BY98" s="94">
        <v>0</v>
      </c>
      <c r="BZ98" s="94">
        <v>0</v>
      </c>
      <c r="CA98" s="94">
        <v>0</v>
      </c>
      <c r="CB98" s="94">
        <v>0</v>
      </c>
      <c r="CC98" s="94">
        <v>0</v>
      </c>
      <c r="CD98" s="94"/>
      <c r="CE98" s="94"/>
      <c r="CF98" s="94"/>
      <c r="CG98" s="94"/>
      <c r="CH98" s="94"/>
      <c r="CI98" s="94"/>
      <c r="CJ98" s="94"/>
      <c r="CK98" s="94"/>
      <c r="CL98" s="94"/>
      <c r="CM98" s="94"/>
      <c r="CN98" s="94"/>
      <c r="CO98" s="94"/>
      <c r="CP98" s="94"/>
      <c r="CQ98" s="94"/>
      <c r="CR98" s="94"/>
      <c r="CS98" s="94"/>
      <c r="CT98" s="94"/>
      <c r="CU98" s="94"/>
      <c r="CV98" s="94"/>
      <c r="CW98" s="94"/>
      <c r="CX98" s="94"/>
      <c r="CY98" s="94"/>
      <c r="CZ98" s="94"/>
      <c r="DA98" s="94"/>
      <c r="DB98" s="94"/>
    </row>
    <row r="99" spans="1:106" x14ac:dyDescent="0.2">
      <c r="A99" s="1">
        <f t="shared" si="2"/>
        <v>98</v>
      </c>
      <c r="B99" t="s">
        <v>4784</v>
      </c>
      <c r="C99" s="1">
        <v>0</v>
      </c>
      <c r="E99" s="94">
        <v>0</v>
      </c>
      <c r="F99" s="94">
        <v>0</v>
      </c>
      <c r="G99" s="94">
        <v>0</v>
      </c>
      <c r="H99" s="94">
        <v>0</v>
      </c>
      <c r="I99" s="94">
        <v>0</v>
      </c>
      <c r="J99" s="94">
        <v>0</v>
      </c>
      <c r="K99" s="94">
        <v>0</v>
      </c>
      <c r="L99" s="94">
        <v>0</v>
      </c>
      <c r="M99" s="94">
        <v>0</v>
      </c>
      <c r="N99" s="94">
        <v>0</v>
      </c>
      <c r="O99" s="94">
        <v>0</v>
      </c>
      <c r="P99" s="94">
        <v>0</v>
      </c>
      <c r="S99" s="94"/>
      <c r="T99" s="94"/>
      <c r="U99" s="94">
        <v>0</v>
      </c>
      <c r="V99" s="94">
        <v>0</v>
      </c>
      <c r="W99" s="94"/>
      <c r="Z99" s="94">
        <v>0</v>
      </c>
      <c r="AA99" s="94">
        <v>0</v>
      </c>
      <c r="AB99" s="94">
        <v>0</v>
      </c>
      <c r="AC99" s="94">
        <v>0</v>
      </c>
      <c r="AD99" s="94">
        <v>0</v>
      </c>
      <c r="AE99" s="94"/>
      <c r="AF99" s="94"/>
      <c r="AI99" s="94"/>
      <c r="AJ99" s="94"/>
      <c r="AK99" s="94"/>
      <c r="AL99" s="94"/>
      <c r="AM99" s="94">
        <v>0</v>
      </c>
      <c r="AN99" s="94"/>
      <c r="AP99" s="94"/>
      <c r="AQ99" s="94"/>
      <c r="AR99" s="94"/>
      <c r="AT99" s="94"/>
      <c r="AU99" s="94"/>
      <c r="AV99" s="94"/>
      <c r="AW99" s="94">
        <v>0</v>
      </c>
      <c r="AX99" s="94"/>
      <c r="AY99" s="94"/>
      <c r="AZ99" s="94"/>
      <c r="BA99" s="94"/>
      <c r="BB99" s="94"/>
      <c r="BC99" s="94"/>
      <c r="BD99" s="94"/>
      <c r="BE99" s="94"/>
      <c r="BF99" s="94"/>
      <c r="BG99" s="94"/>
      <c r="BI99" s="94"/>
      <c r="BJ99" s="94"/>
      <c r="BK99" s="94"/>
      <c r="BL99" s="94"/>
      <c r="BM99" s="94"/>
      <c r="BO99" s="94">
        <v>0</v>
      </c>
      <c r="BP99" s="94">
        <v>0</v>
      </c>
      <c r="BQ99" s="94"/>
      <c r="BR99" s="94"/>
      <c r="BS99" s="94"/>
      <c r="BT99" s="94"/>
      <c r="BU99" s="94">
        <v>0</v>
      </c>
      <c r="BV99" s="94">
        <v>0</v>
      </c>
      <c r="BW99" s="94">
        <v>0</v>
      </c>
      <c r="BX99" s="94">
        <v>0</v>
      </c>
      <c r="BY99" s="94">
        <v>0</v>
      </c>
      <c r="BZ99" s="94">
        <v>0</v>
      </c>
      <c r="CA99" s="94">
        <v>0</v>
      </c>
      <c r="CB99" s="94">
        <v>0</v>
      </c>
      <c r="CC99" s="94">
        <v>0</v>
      </c>
      <c r="CD99" s="94"/>
      <c r="CE99" s="94"/>
      <c r="CF99" s="94"/>
      <c r="CG99" s="94"/>
      <c r="CH99" s="94"/>
      <c r="CI99" s="94"/>
      <c r="CJ99" s="94"/>
      <c r="CK99" s="94"/>
      <c r="CL99" s="94"/>
      <c r="CM99" s="94"/>
      <c r="CN99" s="94"/>
      <c r="CO99" s="94"/>
      <c r="CP99" s="94"/>
      <c r="CQ99" s="94"/>
      <c r="CR99" s="94"/>
      <c r="CS99" s="94"/>
      <c r="CT99" s="94"/>
      <c r="CU99" s="94"/>
      <c r="CV99" s="94"/>
      <c r="CW99" s="94"/>
      <c r="CX99" s="94"/>
      <c r="CY99" s="94"/>
      <c r="CZ99" s="94"/>
      <c r="DA99" s="94"/>
      <c r="DB99" s="94"/>
    </row>
    <row r="100" spans="1:106" x14ac:dyDescent="0.2">
      <c r="A100" s="1">
        <f t="shared" si="2"/>
        <v>99</v>
      </c>
      <c r="B100" t="s">
        <v>4785</v>
      </c>
      <c r="C100" s="1">
        <v>0</v>
      </c>
      <c r="E100" s="94">
        <v>0</v>
      </c>
      <c r="F100" s="94">
        <v>0</v>
      </c>
      <c r="G100" s="94">
        <v>0</v>
      </c>
      <c r="H100" s="94">
        <v>0</v>
      </c>
      <c r="I100" s="94">
        <v>0</v>
      </c>
      <c r="J100" s="94">
        <v>0</v>
      </c>
      <c r="K100" s="94">
        <v>0</v>
      </c>
      <c r="L100" s="94">
        <v>0</v>
      </c>
      <c r="M100" s="94">
        <v>0</v>
      </c>
      <c r="N100" s="94">
        <v>0</v>
      </c>
      <c r="O100" s="94">
        <v>0</v>
      </c>
      <c r="P100" s="94">
        <v>0</v>
      </c>
      <c r="S100" s="94"/>
      <c r="T100" s="94"/>
      <c r="U100" s="94">
        <v>0</v>
      </c>
      <c r="V100" s="94">
        <v>0</v>
      </c>
      <c r="W100" s="94"/>
      <c r="Z100" s="94">
        <v>0</v>
      </c>
      <c r="AA100" s="94">
        <v>0</v>
      </c>
      <c r="AB100" s="94">
        <v>0</v>
      </c>
      <c r="AC100" s="94">
        <v>0</v>
      </c>
      <c r="AD100" s="94">
        <v>0</v>
      </c>
      <c r="AE100" s="94"/>
      <c r="AF100" s="94"/>
      <c r="AI100" s="94"/>
      <c r="AJ100" s="94"/>
      <c r="AK100" s="94"/>
      <c r="AL100" s="94"/>
      <c r="AM100" s="94">
        <v>0</v>
      </c>
      <c r="AN100" s="94"/>
      <c r="AP100" s="94"/>
      <c r="AQ100" s="94"/>
      <c r="AR100" s="94"/>
      <c r="AT100" s="94"/>
      <c r="AU100" s="94"/>
      <c r="AV100" s="94"/>
      <c r="AW100" s="94">
        <v>0</v>
      </c>
      <c r="AX100" s="94"/>
      <c r="AY100" s="94"/>
      <c r="AZ100" s="94"/>
      <c r="BA100" s="94"/>
      <c r="BB100" s="94"/>
      <c r="BC100" s="94"/>
      <c r="BD100" s="94"/>
      <c r="BE100" s="94"/>
      <c r="BF100" s="94"/>
      <c r="BG100" s="94"/>
      <c r="BI100" s="94"/>
      <c r="BJ100" s="94"/>
      <c r="BK100" s="94"/>
      <c r="BL100" s="94"/>
      <c r="BM100" s="94"/>
      <c r="BO100" s="94">
        <v>0</v>
      </c>
      <c r="BP100" s="94">
        <v>0</v>
      </c>
      <c r="BQ100" s="94"/>
      <c r="BR100" s="94"/>
      <c r="BS100" s="94"/>
      <c r="BT100" s="94"/>
      <c r="BU100" s="94">
        <v>0</v>
      </c>
      <c r="BV100" s="94">
        <v>0</v>
      </c>
      <c r="BW100" s="94">
        <v>0</v>
      </c>
      <c r="BX100" s="94">
        <v>0</v>
      </c>
      <c r="BY100" s="94">
        <v>0</v>
      </c>
      <c r="BZ100" s="94">
        <v>0</v>
      </c>
      <c r="CA100" s="94">
        <v>0</v>
      </c>
      <c r="CB100" s="94">
        <v>0</v>
      </c>
      <c r="CC100" s="94">
        <v>0</v>
      </c>
      <c r="CD100" s="94"/>
      <c r="CE100" s="94"/>
      <c r="CF100" s="94"/>
      <c r="CG100" s="94"/>
      <c r="CH100" s="94"/>
      <c r="CI100" s="94"/>
      <c r="CJ100" s="94"/>
      <c r="CK100" s="94"/>
      <c r="CL100" s="94"/>
      <c r="CM100" s="94"/>
      <c r="CN100" s="94"/>
      <c r="CO100" s="94"/>
      <c r="CP100" s="94"/>
      <c r="CQ100" s="94"/>
      <c r="CR100" s="94"/>
      <c r="CS100" s="94"/>
      <c r="CT100" s="94"/>
      <c r="CU100" s="94"/>
      <c r="CV100" s="94"/>
      <c r="CW100" s="94"/>
      <c r="CX100" s="94"/>
      <c r="CY100" s="94"/>
      <c r="CZ100" s="94"/>
      <c r="DA100" s="94"/>
      <c r="DB100" s="94"/>
    </row>
    <row r="101" spans="1:106" x14ac:dyDescent="0.2">
      <c r="A101" s="1">
        <f t="shared" si="2"/>
        <v>100</v>
      </c>
      <c r="B101" t="s">
        <v>4786</v>
      </c>
      <c r="C101" s="1">
        <v>0</v>
      </c>
      <c r="E101" s="94">
        <v>0</v>
      </c>
      <c r="F101" s="94">
        <v>0</v>
      </c>
      <c r="G101" s="94" t="s">
        <v>4912</v>
      </c>
      <c r="H101" s="94">
        <v>0</v>
      </c>
      <c r="I101" s="94">
        <v>0</v>
      </c>
      <c r="J101" s="94">
        <v>0</v>
      </c>
      <c r="K101" s="94">
        <v>0</v>
      </c>
      <c r="L101" s="94">
        <v>0</v>
      </c>
      <c r="M101" s="94">
        <v>0</v>
      </c>
      <c r="N101" s="94">
        <v>0</v>
      </c>
      <c r="O101" s="94">
        <v>0</v>
      </c>
      <c r="P101" s="94" t="s">
        <v>4867</v>
      </c>
      <c r="S101" s="94"/>
      <c r="T101" s="94"/>
      <c r="U101" s="94">
        <v>0</v>
      </c>
      <c r="V101" s="94">
        <v>0</v>
      </c>
      <c r="W101" s="94"/>
      <c r="Z101" s="94">
        <v>0</v>
      </c>
      <c r="AA101" s="94">
        <v>0</v>
      </c>
      <c r="AB101" s="94">
        <v>0</v>
      </c>
      <c r="AC101" s="94">
        <v>0</v>
      </c>
      <c r="AD101" s="94">
        <v>0</v>
      </c>
      <c r="AE101" s="94"/>
      <c r="AF101" s="94"/>
      <c r="AI101" s="94"/>
      <c r="AJ101" s="94"/>
      <c r="AK101" s="94"/>
      <c r="AL101" s="94"/>
      <c r="AM101" s="184" t="s">
        <v>5264</v>
      </c>
      <c r="AN101" s="94"/>
      <c r="AP101" s="94"/>
      <c r="AQ101" s="94"/>
      <c r="AR101" s="94"/>
      <c r="AT101" s="94"/>
      <c r="AU101" s="94"/>
      <c r="AV101" s="94"/>
      <c r="AW101" s="94">
        <v>0</v>
      </c>
      <c r="AX101" s="94"/>
      <c r="AY101" s="94"/>
      <c r="AZ101" s="94"/>
      <c r="BA101" s="94"/>
      <c r="BB101" s="94"/>
      <c r="BC101" s="94"/>
      <c r="BD101" s="94"/>
      <c r="BE101" s="94"/>
      <c r="BF101" s="94"/>
      <c r="BG101" s="94"/>
      <c r="BI101" s="94"/>
      <c r="BJ101" s="94"/>
      <c r="BK101" s="94"/>
      <c r="BL101" s="94"/>
      <c r="BM101" s="94"/>
      <c r="BO101" s="94">
        <v>0</v>
      </c>
      <c r="BP101" s="94">
        <v>0</v>
      </c>
      <c r="BQ101" s="94"/>
      <c r="BR101" s="94"/>
      <c r="BS101" s="94"/>
      <c r="BT101" s="94"/>
      <c r="BU101" s="94">
        <v>0</v>
      </c>
      <c r="BV101" s="94">
        <v>0</v>
      </c>
      <c r="BW101" s="94">
        <v>0</v>
      </c>
      <c r="BX101" s="94">
        <v>0</v>
      </c>
      <c r="BY101" s="94">
        <v>0</v>
      </c>
      <c r="BZ101" s="94">
        <v>0</v>
      </c>
      <c r="CA101" s="94">
        <v>0</v>
      </c>
      <c r="CB101" s="94">
        <v>0</v>
      </c>
      <c r="CC101" s="94">
        <v>0</v>
      </c>
      <c r="CD101" s="94"/>
      <c r="CE101" s="94"/>
      <c r="CF101" s="94"/>
      <c r="CG101" s="94"/>
      <c r="CH101" s="94"/>
      <c r="CI101" s="94"/>
      <c r="CJ101" s="94"/>
      <c r="CK101" s="94"/>
      <c r="CL101" s="94"/>
      <c r="CM101" s="94"/>
      <c r="CN101" s="94"/>
      <c r="CO101" s="94"/>
      <c r="CP101" s="94"/>
      <c r="CQ101" s="94"/>
      <c r="CR101" s="94"/>
      <c r="CS101" s="94"/>
      <c r="CT101" s="94"/>
      <c r="CU101" s="94"/>
      <c r="CV101" s="94"/>
      <c r="CW101" s="94"/>
      <c r="CX101" s="94"/>
      <c r="CY101" s="94"/>
      <c r="CZ101" s="94"/>
      <c r="DA101" s="94"/>
      <c r="DB101" s="94"/>
    </row>
    <row r="102" spans="1:106" x14ac:dyDescent="0.2">
      <c r="A102" s="1">
        <f t="shared" si="2"/>
        <v>101</v>
      </c>
      <c r="B102" t="s">
        <v>4787</v>
      </c>
      <c r="C102" s="1">
        <v>0</v>
      </c>
      <c r="E102" s="95">
        <v>0</v>
      </c>
      <c r="F102" s="95">
        <v>0</v>
      </c>
      <c r="G102" s="95">
        <v>11</v>
      </c>
      <c r="H102" s="95">
        <v>0</v>
      </c>
      <c r="I102" s="95">
        <v>0</v>
      </c>
      <c r="J102" s="95">
        <v>0</v>
      </c>
      <c r="K102" s="95">
        <v>0</v>
      </c>
      <c r="L102" s="95">
        <v>0</v>
      </c>
      <c r="M102" s="95">
        <v>0</v>
      </c>
      <c r="N102" s="95">
        <v>0</v>
      </c>
      <c r="O102" s="95">
        <v>0</v>
      </c>
      <c r="P102" s="95">
        <v>12</v>
      </c>
      <c r="S102" s="95"/>
      <c r="T102" s="95"/>
      <c r="U102" s="95">
        <v>0</v>
      </c>
      <c r="V102" s="95">
        <v>0</v>
      </c>
      <c r="W102" s="95"/>
      <c r="Z102" s="95">
        <v>0</v>
      </c>
      <c r="AA102" s="95">
        <v>0</v>
      </c>
      <c r="AB102" s="95">
        <v>0</v>
      </c>
      <c r="AC102" s="95">
        <v>0</v>
      </c>
      <c r="AD102" s="95">
        <v>0</v>
      </c>
      <c r="AE102" s="95"/>
      <c r="AF102" s="95"/>
      <c r="AI102" s="95"/>
      <c r="AJ102" s="95"/>
      <c r="AK102" s="95"/>
      <c r="AL102" s="95"/>
      <c r="AM102" s="95">
        <v>13</v>
      </c>
      <c r="AN102" s="95"/>
      <c r="AP102" s="95"/>
      <c r="AQ102" s="95"/>
      <c r="AR102" s="95"/>
      <c r="AT102" s="95"/>
      <c r="AU102" s="95"/>
      <c r="AV102" s="95"/>
      <c r="AW102" s="95">
        <v>0</v>
      </c>
      <c r="AX102" s="95"/>
      <c r="AY102" s="95"/>
      <c r="AZ102" s="95"/>
      <c r="BA102" s="95"/>
      <c r="BB102" s="95"/>
      <c r="BC102" s="95"/>
      <c r="BD102" s="95"/>
      <c r="BE102" s="95"/>
      <c r="BF102" s="95"/>
      <c r="BG102" s="95"/>
      <c r="BI102" s="95"/>
      <c r="BJ102" s="95"/>
      <c r="BK102" s="95"/>
      <c r="BL102" s="95"/>
      <c r="BM102" s="95"/>
      <c r="BO102" s="95">
        <v>0</v>
      </c>
      <c r="BP102" s="95">
        <v>0</v>
      </c>
      <c r="BQ102" s="95"/>
      <c r="BR102" s="95"/>
      <c r="BS102" s="95"/>
      <c r="BT102" s="95"/>
      <c r="BU102" s="95">
        <v>0</v>
      </c>
      <c r="BV102" s="95">
        <v>0</v>
      </c>
      <c r="BW102" s="95">
        <v>0</v>
      </c>
      <c r="BX102" s="95">
        <v>0</v>
      </c>
      <c r="BY102" s="95">
        <v>0</v>
      </c>
      <c r="BZ102" s="95">
        <v>0</v>
      </c>
      <c r="CA102" s="95">
        <v>0</v>
      </c>
      <c r="CB102" s="95">
        <v>0</v>
      </c>
      <c r="CC102" s="95">
        <v>0</v>
      </c>
      <c r="CD102" s="95"/>
      <c r="CE102" s="95"/>
      <c r="CF102" s="95"/>
      <c r="CG102" s="95"/>
      <c r="CH102" s="95"/>
      <c r="CI102" s="95"/>
      <c r="CJ102" s="95"/>
      <c r="CK102" s="95"/>
      <c r="CL102" s="95"/>
      <c r="CM102" s="95"/>
      <c r="CN102" s="95"/>
      <c r="CO102" s="95"/>
      <c r="CP102" s="95"/>
      <c r="CQ102" s="95"/>
      <c r="CR102" s="95"/>
      <c r="CS102" s="95"/>
      <c r="CT102" s="95"/>
      <c r="CU102" s="95"/>
      <c r="CV102" s="95"/>
      <c r="CW102" s="95"/>
      <c r="CX102" s="95"/>
      <c r="CY102" s="95"/>
      <c r="CZ102" s="95"/>
      <c r="DA102" s="95"/>
      <c r="DB102" s="95"/>
    </row>
    <row r="103" spans="1:106" ht="25.5" x14ac:dyDescent="0.2">
      <c r="A103" s="1">
        <f t="shared" si="2"/>
        <v>102</v>
      </c>
      <c r="B103" t="s">
        <v>4788</v>
      </c>
      <c r="C103" s="1">
        <v>0</v>
      </c>
      <c r="E103" s="95">
        <v>0</v>
      </c>
      <c r="F103" s="95">
        <v>0</v>
      </c>
      <c r="G103" s="95" t="s">
        <v>4914</v>
      </c>
      <c r="H103" s="95">
        <v>0</v>
      </c>
      <c r="I103" s="95">
        <v>0</v>
      </c>
      <c r="J103" s="95">
        <v>0</v>
      </c>
      <c r="K103" s="95">
        <v>0</v>
      </c>
      <c r="L103" s="95">
        <v>0</v>
      </c>
      <c r="M103" s="95">
        <v>0</v>
      </c>
      <c r="N103" s="95">
        <v>0</v>
      </c>
      <c r="O103" s="95">
        <v>0</v>
      </c>
      <c r="P103" s="95" t="s">
        <v>5087</v>
      </c>
      <c r="S103" s="95"/>
      <c r="T103" s="95"/>
      <c r="U103" s="95">
        <v>0</v>
      </c>
      <c r="V103" s="95">
        <v>0</v>
      </c>
      <c r="W103" s="95"/>
      <c r="Z103" s="95">
        <v>0</v>
      </c>
      <c r="AA103" s="95">
        <v>0</v>
      </c>
      <c r="AB103" s="95">
        <v>0</v>
      </c>
      <c r="AC103" s="95">
        <v>0</v>
      </c>
      <c r="AD103" s="95">
        <v>0</v>
      </c>
      <c r="AE103" s="95"/>
      <c r="AF103" s="95"/>
      <c r="AI103" s="95"/>
      <c r="AJ103" s="95"/>
      <c r="AK103" s="95"/>
      <c r="AL103" s="95"/>
      <c r="AM103" s="95" t="s">
        <v>5262</v>
      </c>
      <c r="AN103" s="95"/>
      <c r="AP103" s="95"/>
      <c r="AQ103" s="95"/>
      <c r="AR103" s="95"/>
      <c r="AT103" s="95"/>
      <c r="AU103" s="95"/>
      <c r="AV103" s="95"/>
      <c r="AW103" s="95">
        <v>0</v>
      </c>
      <c r="AX103" s="95"/>
      <c r="AY103" s="95"/>
      <c r="AZ103" s="95"/>
      <c r="BA103" s="95"/>
      <c r="BB103" s="95"/>
      <c r="BC103" s="95"/>
      <c r="BD103" s="95"/>
      <c r="BE103" s="95"/>
      <c r="BF103" s="95"/>
      <c r="BG103" s="95"/>
      <c r="BI103" s="95"/>
      <c r="BJ103" s="95"/>
      <c r="BK103" s="95"/>
      <c r="BL103" s="95"/>
      <c r="BM103" s="95"/>
      <c r="BO103" s="95">
        <v>0</v>
      </c>
      <c r="BP103" s="95">
        <v>0</v>
      </c>
      <c r="BQ103" s="95"/>
      <c r="BR103" s="95"/>
      <c r="BS103" s="95"/>
      <c r="BT103" s="95"/>
      <c r="BU103" s="95">
        <v>0</v>
      </c>
      <c r="BV103" s="95">
        <v>0</v>
      </c>
      <c r="BW103" s="95">
        <v>0</v>
      </c>
      <c r="BX103" s="95">
        <v>0</v>
      </c>
      <c r="BY103" s="95">
        <v>0</v>
      </c>
      <c r="BZ103" s="95">
        <v>0</v>
      </c>
      <c r="CA103" s="95">
        <v>0</v>
      </c>
      <c r="CB103" s="95">
        <v>0</v>
      </c>
      <c r="CC103" s="95">
        <v>0</v>
      </c>
      <c r="CD103" s="95"/>
      <c r="CE103" s="95"/>
      <c r="CF103" s="95"/>
      <c r="CG103" s="95"/>
      <c r="CH103" s="95"/>
      <c r="CI103" s="95"/>
      <c r="CJ103" s="95"/>
      <c r="CK103" s="95"/>
      <c r="CL103" s="95"/>
      <c r="CM103" s="95"/>
      <c r="CN103" s="95"/>
      <c r="CO103" s="95"/>
      <c r="CP103" s="95"/>
      <c r="CQ103" s="95"/>
      <c r="CR103" s="95"/>
      <c r="CS103" s="95"/>
      <c r="CT103" s="95"/>
      <c r="CU103" s="95"/>
      <c r="CV103" s="95"/>
      <c r="CW103" s="95"/>
      <c r="CX103" s="95"/>
      <c r="CY103" s="95"/>
      <c r="CZ103" s="95"/>
      <c r="DA103" s="95"/>
      <c r="DB103" s="95"/>
    </row>
    <row r="104" spans="1:106" x14ac:dyDescent="0.2">
      <c r="A104" s="1">
        <f t="shared" si="2"/>
        <v>103</v>
      </c>
      <c r="B104" t="s">
        <v>4789</v>
      </c>
      <c r="C104" s="1">
        <v>0</v>
      </c>
      <c r="E104" s="94">
        <v>0</v>
      </c>
      <c r="F104" s="94">
        <v>0</v>
      </c>
      <c r="G104" s="94">
        <v>14</v>
      </c>
      <c r="H104" s="94">
        <v>0</v>
      </c>
      <c r="I104" s="94">
        <v>0</v>
      </c>
      <c r="J104" s="94">
        <v>0</v>
      </c>
      <c r="K104" s="94">
        <v>0</v>
      </c>
      <c r="L104" s="94">
        <v>0</v>
      </c>
      <c r="M104" s="94">
        <v>0</v>
      </c>
      <c r="N104" s="94">
        <v>0</v>
      </c>
      <c r="O104" s="94">
        <v>0</v>
      </c>
      <c r="P104" s="94">
        <v>15</v>
      </c>
      <c r="S104" s="94"/>
      <c r="T104" s="94"/>
      <c r="U104" s="94">
        <v>0</v>
      </c>
      <c r="V104" s="94">
        <v>0</v>
      </c>
      <c r="W104" s="94"/>
      <c r="Z104" s="94">
        <v>0</v>
      </c>
      <c r="AA104" s="94">
        <v>0</v>
      </c>
      <c r="AB104" s="94">
        <v>0</v>
      </c>
      <c r="AC104" s="94">
        <v>0</v>
      </c>
      <c r="AD104" s="94">
        <v>0</v>
      </c>
      <c r="AE104" s="94"/>
      <c r="AF104" s="94"/>
      <c r="AI104" s="94"/>
      <c r="AJ104" s="94"/>
      <c r="AK104" s="94"/>
      <c r="AL104" s="94"/>
      <c r="AM104" s="94">
        <v>8</v>
      </c>
      <c r="AN104" s="94"/>
      <c r="AP104" s="94"/>
      <c r="AQ104" s="94"/>
      <c r="AR104" s="94"/>
      <c r="AT104" s="94"/>
      <c r="AU104" s="94"/>
      <c r="AV104" s="94"/>
      <c r="AW104" s="94">
        <v>0</v>
      </c>
      <c r="AX104" s="94"/>
      <c r="AY104" s="94"/>
      <c r="AZ104" s="94"/>
      <c r="BA104" s="94"/>
      <c r="BB104" s="94"/>
      <c r="BC104" s="94"/>
      <c r="BD104" s="94"/>
      <c r="BE104" s="94"/>
      <c r="BF104" s="94"/>
      <c r="BG104" s="94"/>
      <c r="BI104" s="94"/>
      <c r="BJ104" s="94"/>
      <c r="BK104" s="94"/>
      <c r="BL104" s="94"/>
      <c r="BM104" s="94"/>
      <c r="BO104" s="94">
        <v>0</v>
      </c>
      <c r="BP104" s="94">
        <v>0</v>
      </c>
      <c r="BQ104" s="94"/>
      <c r="BR104" s="94"/>
      <c r="BS104" s="94"/>
      <c r="BT104" s="94"/>
      <c r="BU104" s="94">
        <v>0</v>
      </c>
      <c r="BV104" s="94">
        <v>0</v>
      </c>
      <c r="BW104" s="94">
        <v>0</v>
      </c>
      <c r="BX104" s="94">
        <v>0</v>
      </c>
      <c r="BY104" s="94">
        <v>0</v>
      </c>
      <c r="BZ104" s="94">
        <v>0</v>
      </c>
      <c r="CA104" s="94">
        <v>0</v>
      </c>
      <c r="CB104" s="94">
        <v>0</v>
      </c>
      <c r="CC104" s="94">
        <v>0</v>
      </c>
      <c r="CD104" s="94"/>
      <c r="CE104" s="94"/>
      <c r="CF104" s="94"/>
      <c r="CG104" s="94"/>
      <c r="CH104" s="94"/>
      <c r="CI104" s="94"/>
      <c r="CJ104" s="94"/>
      <c r="CK104" s="94"/>
      <c r="CL104" s="94"/>
      <c r="CM104" s="94"/>
      <c r="CN104" s="94"/>
      <c r="CO104" s="94"/>
      <c r="CP104" s="94"/>
      <c r="CQ104" s="94"/>
      <c r="CR104" s="94"/>
      <c r="CS104" s="94"/>
      <c r="CT104" s="94"/>
      <c r="CU104" s="94"/>
      <c r="CV104" s="94"/>
      <c r="CW104" s="94"/>
      <c r="CX104" s="94"/>
      <c r="CY104" s="94"/>
      <c r="CZ104" s="94"/>
      <c r="DA104" s="94"/>
      <c r="DB104" s="94"/>
    </row>
    <row r="105" spans="1:106" x14ac:dyDescent="0.2">
      <c r="A105" s="1">
        <f t="shared" si="2"/>
        <v>104</v>
      </c>
      <c r="B105" t="s">
        <v>4790</v>
      </c>
      <c r="C105" s="1">
        <v>0</v>
      </c>
      <c r="E105" s="94">
        <v>0</v>
      </c>
      <c r="F105" s="94">
        <v>0</v>
      </c>
      <c r="G105" s="94">
        <v>0</v>
      </c>
      <c r="H105" s="94">
        <v>0</v>
      </c>
      <c r="I105" s="94">
        <v>0</v>
      </c>
      <c r="J105" s="94">
        <v>0</v>
      </c>
      <c r="K105" s="94">
        <v>0</v>
      </c>
      <c r="L105" s="94">
        <v>0</v>
      </c>
      <c r="M105" s="94">
        <v>0</v>
      </c>
      <c r="N105" s="94">
        <v>0</v>
      </c>
      <c r="O105" s="94">
        <v>0</v>
      </c>
      <c r="P105" s="94">
        <v>0</v>
      </c>
      <c r="S105" s="94"/>
      <c r="T105" s="94"/>
      <c r="U105" s="94">
        <v>0</v>
      </c>
      <c r="V105" s="94">
        <v>0</v>
      </c>
      <c r="W105" s="94"/>
      <c r="Z105" s="94">
        <v>0</v>
      </c>
      <c r="AA105" s="94">
        <v>0</v>
      </c>
      <c r="AB105" s="94">
        <v>0</v>
      </c>
      <c r="AC105" s="94">
        <v>0</v>
      </c>
      <c r="AD105" s="94">
        <v>0</v>
      </c>
      <c r="AE105" s="94"/>
      <c r="AF105" s="94"/>
      <c r="AI105" s="94"/>
      <c r="AJ105" s="94"/>
      <c r="AK105" s="94"/>
      <c r="AL105" s="94"/>
      <c r="AM105" s="94">
        <v>0</v>
      </c>
      <c r="AN105" s="94"/>
      <c r="AP105" s="94"/>
      <c r="AQ105" s="94"/>
      <c r="AR105" s="94"/>
      <c r="AT105" s="94"/>
      <c r="AU105" s="94"/>
      <c r="AV105" s="94"/>
      <c r="AW105" s="94">
        <v>0</v>
      </c>
      <c r="AX105" s="94"/>
      <c r="AY105" s="94"/>
      <c r="AZ105" s="94"/>
      <c r="BA105" s="94"/>
      <c r="BB105" s="94"/>
      <c r="BC105" s="94"/>
      <c r="BD105" s="94"/>
      <c r="BE105" s="94"/>
      <c r="BF105" s="94"/>
      <c r="BG105" s="94"/>
      <c r="BI105" s="94"/>
      <c r="BJ105" s="94"/>
      <c r="BK105" s="94"/>
      <c r="BL105" s="94"/>
      <c r="BM105" s="94"/>
      <c r="BO105" s="94">
        <v>0</v>
      </c>
      <c r="BP105" s="94">
        <v>0</v>
      </c>
      <c r="BQ105" s="94"/>
      <c r="BR105" s="94"/>
      <c r="BS105" s="94"/>
      <c r="BT105" s="94"/>
      <c r="BU105" s="94">
        <v>0</v>
      </c>
      <c r="BV105" s="94">
        <v>0</v>
      </c>
      <c r="BW105" s="94">
        <v>0</v>
      </c>
      <c r="BX105" s="94">
        <v>0</v>
      </c>
      <c r="BY105" s="94">
        <v>0</v>
      </c>
      <c r="BZ105" s="94">
        <v>0</v>
      </c>
      <c r="CA105" s="94">
        <v>0</v>
      </c>
      <c r="CB105" s="94">
        <v>0</v>
      </c>
      <c r="CC105" s="94">
        <v>0</v>
      </c>
      <c r="CD105" s="94"/>
      <c r="CE105" s="94"/>
      <c r="CF105" s="94"/>
      <c r="CG105" s="94"/>
      <c r="CH105" s="94"/>
      <c r="CI105" s="94"/>
      <c r="CJ105" s="94"/>
      <c r="CK105" s="94"/>
      <c r="CL105" s="94"/>
      <c r="CM105" s="94"/>
      <c r="CN105" s="94"/>
      <c r="CO105" s="94"/>
      <c r="CP105" s="94"/>
      <c r="CQ105" s="94"/>
      <c r="CR105" s="94"/>
      <c r="CS105" s="94"/>
      <c r="CT105" s="94"/>
      <c r="CU105" s="94"/>
      <c r="CV105" s="94"/>
      <c r="CW105" s="94"/>
      <c r="CX105" s="94"/>
      <c r="CY105" s="94"/>
      <c r="CZ105" s="94"/>
      <c r="DA105" s="94"/>
      <c r="DB105" s="94"/>
    </row>
    <row r="106" spans="1:106" x14ac:dyDescent="0.2">
      <c r="A106" s="1">
        <f t="shared" si="2"/>
        <v>105</v>
      </c>
      <c r="B106" t="s">
        <v>4791</v>
      </c>
      <c r="C106" s="1">
        <v>0</v>
      </c>
      <c r="E106" s="94">
        <v>0</v>
      </c>
      <c r="F106" s="94">
        <v>0</v>
      </c>
      <c r="G106" s="94">
        <v>0</v>
      </c>
      <c r="H106" s="94">
        <v>0</v>
      </c>
      <c r="I106" s="94">
        <v>0</v>
      </c>
      <c r="J106" s="94">
        <v>0</v>
      </c>
      <c r="K106" s="94">
        <v>0</v>
      </c>
      <c r="L106" s="94">
        <v>0</v>
      </c>
      <c r="M106" s="94">
        <v>0</v>
      </c>
      <c r="N106" s="94">
        <v>0</v>
      </c>
      <c r="O106" s="94">
        <v>0</v>
      </c>
      <c r="P106" s="94">
        <v>0</v>
      </c>
      <c r="S106" s="94"/>
      <c r="T106" s="94"/>
      <c r="U106" s="94">
        <v>0</v>
      </c>
      <c r="V106" s="94">
        <v>0</v>
      </c>
      <c r="W106" s="94"/>
      <c r="Z106" s="94">
        <v>0</v>
      </c>
      <c r="AA106" s="94">
        <v>0</v>
      </c>
      <c r="AB106" s="94">
        <v>0</v>
      </c>
      <c r="AC106" s="94">
        <v>0</v>
      </c>
      <c r="AD106" s="94">
        <v>0</v>
      </c>
      <c r="AE106" s="94"/>
      <c r="AF106" s="94"/>
      <c r="AI106" s="94"/>
      <c r="AJ106" s="94"/>
      <c r="AK106" s="94"/>
      <c r="AL106" s="94"/>
      <c r="AM106" s="94">
        <v>0</v>
      </c>
      <c r="AN106" s="94"/>
      <c r="AP106" s="94"/>
      <c r="AQ106" s="94"/>
      <c r="AR106" s="94"/>
      <c r="AT106" s="94"/>
      <c r="AU106" s="94"/>
      <c r="AV106" s="94"/>
      <c r="AW106" s="94">
        <v>0</v>
      </c>
      <c r="AX106" s="94"/>
      <c r="AY106" s="94"/>
      <c r="AZ106" s="94"/>
      <c r="BA106" s="94"/>
      <c r="BB106" s="94"/>
      <c r="BC106" s="94"/>
      <c r="BD106" s="94"/>
      <c r="BE106" s="94"/>
      <c r="BF106" s="94"/>
      <c r="BG106" s="94"/>
      <c r="BI106" s="94"/>
      <c r="BJ106" s="94"/>
      <c r="BK106" s="94"/>
      <c r="BL106" s="94"/>
      <c r="BM106" s="94"/>
      <c r="BO106" s="94">
        <v>0</v>
      </c>
      <c r="BP106" s="94">
        <v>0</v>
      </c>
      <c r="BQ106" s="94"/>
      <c r="BR106" s="94"/>
      <c r="BS106" s="94"/>
      <c r="BT106" s="94"/>
      <c r="BU106" s="94">
        <v>0</v>
      </c>
      <c r="BV106" s="94">
        <v>0</v>
      </c>
      <c r="BW106" s="94">
        <v>0</v>
      </c>
      <c r="BX106" s="94">
        <v>0</v>
      </c>
      <c r="BY106" s="94">
        <v>0</v>
      </c>
      <c r="BZ106" s="94">
        <v>0</v>
      </c>
      <c r="CA106" s="94">
        <v>0</v>
      </c>
      <c r="CB106" s="94">
        <v>0</v>
      </c>
      <c r="CC106" s="94">
        <v>0</v>
      </c>
      <c r="CD106" s="94"/>
      <c r="CE106" s="94"/>
      <c r="CF106" s="94"/>
      <c r="CG106" s="94"/>
      <c r="CH106" s="94"/>
      <c r="CI106" s="94"/>
      <c r="CJ106" s="94"/>
      <c r="CK106" s="94"/>
      <c r="CL106" s="94"/>
      <c r="CM106" s="94"/>
      <c r="CN106" s="94"/>
      <c r="CO106" s="94"/>
      <c r="CP106" s="94"/>
      <c r="CQ106" s="94"/>
      <c r="CR106" s="94"/>
      <c r="CS106" s="94"/>
      <c r="CT106" s="94"/>
      <c r="CU106" s="94"/>
      <c r="CV106" s="94"/>
      <c r="CW106" s="94"/>
      <c r="CX106" s="94"/>
      <c r="CY106" s="94"/>
      <c r="CZ106" s="94"/>
      <c r="DA106" s="94"/>
      <c r="DB106" s="94"/>
    </row>
    <row r="107" spans="1:106" x14ac:dyDescent="0.2">
      <c r="A107" s="1">
        <f t="shared" si="2"/>
        <v>106</v>
      </c>
      <c r="B107" t="s">
        <v>4792</v>
      </c>
      <c r="C107" s="1">
        <v>0</v>
      </c>
      <c r="E107" s="94">
        <v>0</v>
      </c>
      <c r="F107" s="94">
        <v>0</v>
      </c>
      <c r="G107" s="94" t="s">
        <v>4911</v>
      </c>
      <c r="H107" s="94">
        <v>0</v>
      </c>
      <c r="I107" s="94">
        <v>0</v>
      </c>
      <c r="J107" s="94">
        <v>0</v>
      </c>
      <c r="K107" s="94">
        <v>0</v>
      </c>
      <c r="L107" s="94">
        <v>0</v>
      </c>
      <c r="M107" s="94">
        <v>0</v>
      </c>
      <c r="N107" s="94">
        <v>0</v>
      </c>
      <c r="O107" s="94">
        <v>0</v>
      </c>
      <c r="P107" s="94" t="s">
        <v>4867</v>
      </c>
      <c r="S107" s="94"/>
      <c r="T107" s="94"/>
      <c r="U107" s="94">
        <v>0</v>
      </c>
      <c r="V107" s="94">
        <v>0</v>
      </c>
      <c r="W107" s="94"/>
      <c r="Z107" s="94">
        <v>0</v>
      </c>
      <c r="AA107" s="94">
        <v>0</v>
      </c>
      <c r="AB107" s="94">
        <v>0</v>
      </c>
      <c r="AC107" s="94">
        <v>0</v>
      </c>
      <c r="AD107" s="94">
        <v>0</v>
      </c>
      <c r="AE107" s="94"/>
      <c r="AF107" s="94"/>
      <c r="AI107" s="94"/>
      <c r="AJ107" s="94"/>
      <c r="AK107" s="94"/>
      <c r="AL107" s="94"/>
      <c r="AM107" s="184" t="s">
        <v>5264</v>
      </c>
      <c r="AN107" s="94"/>
      <c r="AP107" s="94"/>
      <c r="AQ107" s="94"/>
      <c r="AR107" s="94"/>
      <c r="AT107" s="94"/>
      <c r="AU107" s="94"/>
      <c r="AV107" s="94"/>
      <c r="AW107" s="94">
        <v>0</v>
      </c>
      <c r="AX107" s="94"/>
      <c r="AY107" s="94"/>
      <c r="AZ107" s="94"/>
      <c r="BA107" s="94"/>
      <c r="BB107" s="94"/>
      <c r="BC107" s="94"/>
      <c r="BD107" s="94"/>
      <c r="BE107" s="94"/>
      <c r="BF107" s="94"/>
      <c r="BG107" s="94"/>
      <c r="BI107" s="94"/>
      <c r="BJ107" s="94"/>
      <c r="BK107" s="94"/>
      <c r="BL107" s="94"/>
      <c r="BM107" s="94"/>
      <c r="BO107" s="94">
        <v>0</v>
      </c>
      <c r="BP107" s="94">
        <v>0</v>
      </c>
      <c r="BQ107" s="94"/>
      <c r="BR107" s="94"/>
      <c r="BS107" s="94"/>
      <c r="BT107" s="94"/>
      <c r="BU107" s="94">
        <v>0</v>
      </c>
      <c r="BV107" s="94">
        <v>0</v>
      </c>
      <c r="BW107" s="94">
        <v>0</v>
      </c>
      <c r="BX107" s="94">
        <v>0</v>
      </c>
      <c r="BY107" s="94">
        <v>0</v>
      </c>
      <c r="BZ107" s="94">
        <v>0</v>
      </c>
      <c r="CA107" s="94">
        <v>0</v>
      </c>
      <c r="CB107" s="94">
        <v>0</v>
      </c>
      <c r="CC107" s="94">
        <v>0</v>
      </c>
      <c r="CD107" s="94"/>
      <c r="CE107" s="94"/>
      <c r="CF107" s="94"/>
      <c r="CG107" s="94"/>
      <c r="CH107" s="94"/>
      <c r="CI107" s="94"/>
      <c r="CJ107" s="94"/>
      <c r="CK107" s="94"/>
      <c r="CL107" s="94"/>
      <c r="CM107" s="94"/>
      <c r="CN107" s="94"/>
      <c r="CO107" s="94"/>
      <c r="CP107" s="94"/>
      <c r="CQ107" s="94"/>
      <c r="CR107" s="94"/>
      <c r="CS107" s="94"/>
      <c r="CT107" s="94"/>
      <c r="CU107" s="94"/>
      <c r="CV107" s="94"/>
      <c r="CW107" s="94"/>
      <c r="CX107" s="94"/>
      <c r="CY107" s="94"/>
      <c r="CZ107" s="94"/>
      <c r="DA107" s="94"/>
      <c r="DB107" s="94"/>
    </row>
    <row r="108" spans="1:106" x14ac:dyDescent="0.2">
      <c r="A108" s="1">
        <f t="shared" si="2"/>
        <v>107</v>
      </c>
      <c r="B108" t="s">
        <v>4793</v>
      </c>
      <c r="C108" s="1">
        <v>0</v>
      </c>
      <c r="E108" s="95">
        <v>0</v>
      </c>
      <c r="F108" s="95">
        <v>0</v>
      </c>
      <c r="G108" s="95">
        <v>12</v>
      </c>
      <c r="H108" s="95">
        <v>0</v>
      </c>
      <c r="I108" s="95">
        <v>0</v>
      </c>
      <c r="J108" s="95">
        <v>0</v>
      </c>
      <c r="K108" s="95">
        <v>0</v>
      </c>
      <c r="L108" s="95">
        <v>0</v>
      </c>
      <c r="M108" s="95">
        <v>0</v>
      </c>
      <c r="N108" s="95">
        <v>0</v>
      </c>
      <c r="O108" s="95">
        <v>0</v>
      </c>
      <c r="P108" s="95">
        <v>14</v>
      </c>
      <c r="S108" s="95"/>
      <c r="T108" s="95"/>
      <c r="U108" s="95">
        <v>0</v>
      </c>
      <c r="V108" s="95">
        <v>0</v>
      </c>
      <c r="W108" s="95"/>
      <c r="Z108" s="95">
        <v>0</v>
      </c>
      <c r="AA108" s="95">
        <v>0</v>
      </c>
      <c r="AB108" s="95">
        <v>0</v>
      </c>
      <c r="AC108" s="95">
        <v>0</v>
      </c>
      <c r="AD108" s="95">
        <v>0</v>
      </c>
      <c r="AE108" s="95"/>
      <c r="AF108" s="95"/>
      <c r="AI108" s="95"/>
      <c r="AJ108" s="95"/>
      <c r="AK108" s="95"/>
      <c r="AL108" s="95"/>
      <c r="AM108" s="95">
        <v>12</v>
      </c>
      <c r="AN108" s="95"/>
      <c r="AP108" s="95"/>
      <c r="AQ108" s="95"/>
      <c r="AR108" s="95"/>
      <c r="AT108" s="95"/>
      <c r="AU108" s="95"/>
      <c r="AV108" s="95"/>
      <c r="AW108" s="95">
        <v>0</v>
      </c>
      <c r="AX108" s="95"/>
      <c r="AY108" s="95"/>
      <c r="AZ108" s="95"/>
      <c r="BA108" s="95"/>
      <c r="BB108" s="95"/>
      <c r="BC108" s="95"/>
      <c r="BD108" s="95"/>
      <c r="BE108" s="95"/>
      <c r="BF108" s="95"/>
      <c r="BG108" s="95"/>
      <c r="BI108" s="95"/>
      <c r="BJ108" s="95"/>
      <c r="BK108" s="95"/>
      <c r="BL108" s="95"/>
      <c r="BM108" s="95"/>
      <c r="BO108" s="95">
        <v>0</v>
      </c>
      <c r="BP108" s="95">
        <v>0</v>
      </c>
      <c r="BQ108" s="95"/>
      <c r="BR108" s="95"/>
      <c r="BS108" s="95"/>
      <c r="BT108" s="95"/>
      <c r="BU108" s="95">
        <v>0</v>
      </c>
      <c r="BV108" s="95">
        <v>0</v>
      </c>
      <c r="BW108" s="95">
        <v>0</v>
      </c>
      <c r="BX108" s="95">
        <v>0</v>
      </c>
      <c r="BY108" s="95">
        <v>0</v>
      </c>
      <c r="BZ108" s="95">
        <v>0</v>
      </c>
      <c r="CA108" s="95">
        <v>0</v>
      </c>
      <c r="CB108" s="95">
        <v>0</v>
      </c>
      <c r="CC108" s="95">
        <v>0</v>
      </c>
      <c r="CD108" s="95"/>
      <c r="CE108" s="95"/>
      <c r="CF108" s="95"/>
      <c r="CG108" s="95"/>
      <c r="CH108" s="95"/>
      <c r="CI108" s="95"/>
      <c r="CJ108" s="95"/>
      <c r="CK108" s="95"/>
      <c r="CL108" s="95"/>
      <c r="CM108" s="95"/>
      <c r="CN108" s="95"/>
      <c r="CO108" s="95"/>
      <c r="CP108" s="95"/>
      <c r="CQ108" s="95"/>
      <c r="CR108" s="95"/>
      <c r="CS108" s="95"/>
      <c r="CT108" s="95"/>
      <c r="CU108" s="95"/>
      <c r="CV108" s="95"/>
      <c r="CW108" s="95"/>
      <c r="CX108" s="95"/>
      <c r="CY108" s="95"/>
      <c r="CZ108" s="95"/>
      <c r="DA108" s="95"/>
      <c r="DB108" s="95"/>
    </row>
    <row r="109" spans="1:106" ht="25.5" x14ac:dyDescent="0.2">
      <c r="A109" s="1">
        <f t="shared" si="2"/>
        <v>108</v>
      </c>
      <c r="B109" t="s">
        <v>4794</v>
      </c>
      <c r="C109" s="1">
        <v>0</v>
      </c>
      <c r="E109" s="95">
        <v>0</v>
      </c>
      <c r="F109" s="95">
        <v>0</v>
      </c>
      <c r="G109" s="95" t="s">
        <v>4915</v>
      </c>
      <c r="H109" s="95">
        <v>0</v>
      </c>
      <c r="I109" s="95">
        <v>0</v>
      </c>
      <c r="J109" s="95">
        <v>0</v>
      </c>
      <c r="K109" s="95">
        <v>0</v>
      </c>
      <c r="L109" s="95">
        <v>0</v>
      </c>
      <c r="M109" s="95">
        <v>0</v>
      </c>
      <c r="N109" s="95">
        <v>0</v>
      </c>
      <c r="O109" s="95">
        <v>0</v>
      </c>
      <c r="P109" s="95">
        <v>0</v>
      </c>
      <c r="S109" s="95"/>
      <c r="T109" s="95"/>
      <c r="U109" s="95">
        <v>0</v>
      </c>
      <c r="V109" s="95">
        <v>0</v>
      </c>
      <c r="W109" s="95"/>
      <c r="Z109" s="95">
        <v>0</v>
      </c>
      <c r="AA109" s="95">
        <v>0</v>
      </c>
      <c r="AB109" s="95">
        <v>0</v>
      </c>
      <c r="AC109" s="95">
        <v>0</v>
      </c>
      <c r="AD109" s="95">
        <v>0</v>
      </c>
      <c r="AE109" s="95"/>
      <c r="AF109" s="95"/>
      <c r="AI109" s="95"/>
      <c r="AJ109" s="95"/>
      <c r="AK109" s="95"/>
      <c r="AL109" s="95"/>
      <c r="AM109" s="95" t="s">
        <v>5263</v>
      </c>
      <c r="AN109" s="95"/>
      <c r="AP109" s="95"/>
      <c r="AQ109" s="95"/>
      <c r="AR109" s="95"/>
      <c r="AT109" s="95"/>
      <c r="AU109" s="95"/>
      <c r="AV109" s="95"/>
      <c r="AW109" s="95">
        <v>0</v>
      </c>
      <c r="AX109" s="95"/>
      <c r="AY109" s="95"/>
      <c r="AZ109" s="95"/>
      <c r="BA109" s="95"/>
      <c r="BB109" s="95"/>
      <c r="BC109" s="95"/>
      <c r="BD109" s="95"/>
      <c r="BE109" s="95"/>
      <c r="BF109" s="95"/>
      <c r="BG109" s="95"/>
      <c r="BI109" s="95"/>
      <c r="BJ109" s="95"/>
      <c r="BK109" s="95"/>
      <c r="BL109" s="95"/>
      <c r="BM109" s="95"/>
      <c r="BO109" s="95">
        <v>0</v>
      </c>
      <c r="BP109" s="95">
        <v>0</v>
      </c>
      <c r="BQ109" s="95"/>
      <c r="BR109" s="95"/>
      <c r="BS109" s="95"/>
      <c r="BT109" s="95"/>
      <c r="BU109" s="95">
        <v>0</v>
      </c>
      <c r="BV109" s="95">
        <v>0</v>
      </c>
      <c r="BW109" s="95">
        <v>0</v>
      </c>
      <c r="BX109" s="95">
        <v>0</v>
      </c>
      <c r="BY109" s="95">
        <v>0</v>
      </c>
      <c r="BZ109" s="95">
        <v>0</v>
      </c>
      <c r="CA109" s="95">
        <v>0</v>
      </c>
      <c r="CB109" s="95">
        <v>0</v>
      </c>
      <c r="CC109" s="95">
        <v>0</v>
      </c>
      <c r="CD109" s="95"/>
      <c r="CE109" s="95"/>
      <c r="CF109" s="95"/>
      <c r="CG109" s="95"/>
      <c r="CH109" s="95"/>
      <c r="CI109" s="95"/>
      <c r="CJ109" s="95"/>
      <c r="CK109" s="95"/>
      <c r="CL109" s="95"/>
      <c r="CM109" s="95"/>
      <c r="CN109" s="95"/>
      <c r="CO109" s="95"/>
      <c r="CP109" s="95"/>
      <c r="CQ109" s="95"/>
      <c r="CR109" s="95"/>
      <c r="CS109" s="95"/>
      <c r="CT109" s="95"/>
      <c r="CU109" s="95"/>
      <c r="CV109" s="95"/>
      <c r="CW109" s="95"/>
      <c r="CX109" s="95"/>
      <c r="CY109" s="95"/>
      <c r="CZ109" s="95"/>
      <c r="DA109" s="95"/>
      <c r="DB109" s="95"/>
    </row>
    <row r="110" spans="1:106" x14ac:dyDescent="0.2">
      <c r="A110" s="1">
        <f t="shared" si="2"/>
        <v>109</v>
      </c>
      <c r="B110" t="s">
        <v>4795</v>
      </c>
      <c r="C110" s="1">
        <v>0</v>
      </c>
      <c r="E110" s="94">
        <v>0</v>
      </c>
      <c r="F110" s="94">
        <v>0</v>
      </c>
      <c r="G110" s="94">
        <v>9</v>
      </c>
      <c r="H110" s="94">
        <v>0</v>
      </c>
      <c r="I110" s="94">
        <v>0</v>
      </c>
      <c r="J110" s="94">
        <v>0</v>
      </c>
      <c r="K110" s="94">
        <v>0</v>
      </c>
      <c r="L110" s="94">
        <v>0</v>
      </c>
      <c r="M110" s="94">
        <v>0</v>
      </c>
      <c r="N110" s="94">
        <v>0</v>
      </c>
      <c r="O110" s="94">
        <v>0</v>
      </c>
      <c r="P110" s="94">
        <v>0</v>
      </c>
      <c r="S110" s="94"/>
      <c r="T110" s="94"/>
      <c r="U110" s="94">
        <v>0</v>
      </c>
      <c r="V110" s="94">
        <v>0</v>
      </c>
      <c r="W110" s="94"/>
      <c r="Z110" s="94">
        <v>0</v>
      </c>
      <c r="AA110" s="94">
        <v>0</v>
      </c>
      <c r="AB110" s="94">
        <v>0</v>
      </c>
      <c r="AC110" s="94">
        <v>0</v>
      </c>
      <c r="AD110" s="94">
        <v>0</v>
      </c>
      <c r="AE110" s="94"/>
      <c r="AF110" s="94"/>
      <c r="AI110" s="94"/>
      <c r="AJ110" s="94"/>
      <c r="AK110" s="94"/>
      <c r="AL110" s="94"/>
      <c r="AM110" s="94">
        <v>9</v>
      </c>
      <c r="AN110" s="94"/>
      <c r="AP110" s="94"/>
      <c r="AQ110" s="94"/>
      <c r="AR110" s="94"/>
      <c r="AT110" s="94"/>
      <c r="AU110" s="94"/>
      <c r="AV110" s="94"/>
      <c r="AW110" s="94">
        <v>0</v>
      </c>
      <c r="AX110" s="94"/>
      <c r="AY110" s="94"/>
      <c r="AZ110" s="94"/>
      <c r="BA110" s="94"/>
      <c r="BB110" s="94"/>
      <c r="BC110" s="94"/>
      <c r="BD110" s="94"/>
      <c r="BE110" s="94"/>
      <c r="BF110" s="94"/>
      <c r="BG110" s="94"/>
      <c r="BI110" s="94"/>
      <c r="BJ110" s="94"/>
      <c r="BK110" s="94"/>
      <c r="BL110" s="94"/>
      <c r="BM110" s="94"/>
      <c r="BO110" s="94">
        <v>0</v>
      </c>
      <c r="BP110" s="94">
        <v>0</v>
      </c>
      <c r="BQ110" s="94"/>
      <c r="BR110" s="94"/>
      <c r="BS110" s="94"/>
      <c r="BT110" s="94"/>
      <c r="BU110" s="94">
        <v>0</v>
      </c>
      <c r="BV110" s="94">
        <v>0</v>
      </c>
      <c r="BW110" s="94">
        <v>0</v>
      </c>
      <c r="BX110" s="94">
        <v>0</v>
      </c>
      <c r="BY110" s="94">
        <v>0</v>
      </c>
      <c r="BZ110" s="94">
        <v>0</v>
      </c>
      <c r="CA110" s="94">
        <v>0</v>
      </c>
      <c r="CB110" s="94">
        <v>0</v>
      </c>
      <c r="CC110" s="94">
        <v>0</v>
      </c>
      <c r="CD110" s="94"/>
      <c r="CE110" s="94"/>
      <c r="CF110" s="94"/>
      <c r="CG110" s="94"/>
      <c r="CH110" s="94"/>
      <c r="CI110" s="94"/>
      <c r="CJ110" s="94"/>
      <c r="CK110" s="94"/>
      <c r="CL110" s="94"/>
      <c r="CM110" s="94"/>
      <c r="CN110" s="94"/>
      <c r="CO110" s="94"/>
      <c r="CP110" s="94"/>
      <c r="CQ110" s="94"/>
      <c r="CR110" s="94"/>
      <c r="CS110" s="94"/>
      <c r="CT110" s="94"/>
      <c r="CU110" s="94"/>
      <c r="CV110" s="94"/>
      <c r="CW110" s="94"/>
      <c r="CX110" s="94"/>
      <c r="CY110" s="94"/>
      <c r="CZ110" s="94"/>
      <c r="DA110" s="94"/>
      <c r="DB110" s="94"/>
    </row>
    <row r="111" spans="1:106" x14ac:dyDescent="0.2">
      <c r="A111" s="1">
        <f t="shared" si="2"/>
        <v>110</v>
      </c>
      <c r="B111" t="s">
        <v>4796</v>
      </c>
      <c r="C111" s="1">
        <v>0</v>
      </c>
      <c r="E111" s="94">
        <v>0</v>
      </c>
      <c r="F111" s="94">
        <v>0</v>
      </c>
      <c r="G111" s="94">
        <v>0</v>
      </c>
      <c r="H111" s="94">
        <v>0</v>
      </c>
      <c r="I111" s="94">
        <v>0</v>
      </c>
      <c r="J111" s="94">
        <v>0</v>
      </c>
      <c r="K111" s="94">
        <v>0</v>
      </c>
      <c r="L111" s="94">
        <v>0</v>
      </c>
      <c r="M111" s="94">
        <v>0</v>
      </c>
      <c r="N111" s="94">
        <v>0</v>
      </c>
      <c r="O111" s="94">
        <v>0</v>
      </c>
      <c r="P111" s="94">
        <v>0</v>
      </c>
      <c r="S111" s="94"/>
      <c r="T111" s="94"/>
      <c r="U111" s="94">
        <v>0</v>
      </c>
      <c r="V111" s="94">
        <v>0</v>
      </c>
      <c r="W111" s="94"/>
      <c r="Z111" s="94">
        <v>0</v>
      </c>
      <c r="AA111" s="94">
        <v>0</v>
      </c>
      <c r="AB111" s="94">
        <v>0</v>
      </c>
      <c r="AC111" s="94">
        <v>0</v>
      </c>
      <c r="AD111" s="94">
        <v>0</v>
      </c>
      <c r="AE111" s="94"/>
      <c r="AF111" s="94"/>
      <c r="AI111" s="94"/>
      <c r="AJ111" s="94"/>
      <c r="AK111" s="94"/>
      <c r="AL111" s="94"/>
      <c r="AM111" s="94">
        <v>0</v>
      </c>
      <c r="AN111" s="94"/>
      <c r="AP111" s="94"/>
      <c r="AQ111" s="94"/>
      <c r="AR111" s="94"/>
      <c r="AT111" s="94"/>
      <c r="AU111" s="94"/>
      <c r="AV111" s="94"/>
      <c r="AW111" s="94">
        <v>0</v>
      </c>
      <c r="AX111" s="94"/>
      <c r="AY111" s="94"/>
      <c r="AZ111" s="94"/>
      <c r="BA111" s="94"/>
      <c r="BB111" s="94"/>
      <c r="BC111" s="94"/>
      <c r="BD111" s="94"/>
      <c r="BE111" s="94"/>
      <c r="BF111" s="94"/>
      <c r="BG111" s="94"/>
      <c r="BI111" s="94"/>
      <c r="BJ111" s="94"/>
      <c r="BK111" s="94"/>
      <c r="BL111" s="94"/>
      <c r="BM111" s="94"/>
      <c r="BO111" s="94">
        <v>0</v>
      </c>
      <c r="BP111" s="94">
        <v>0</v>
      </c>
      <c r="BQ111" s="94"/>
      <c r="BR111" s="94"/>
      <c r="BS111" s="94"/>
      <c r="BT111" s="94"/>
      <c r="BU111" s="94">
        <v>0</v>
      </c>
      <c r="BV111" s="94">
        <v>0</v>
      </c>
      <c r="BW111" s="94">
        <v>0</v>
      </c>
      <c r="BX111" s="94">
        <v>0</v>
      </c>
      <c r="BY111" s="94">
        <v>0</v>
      </c>
      <c r="BZ111" s="94">
        <v>0</v>
      </c>
      <c r="CA111" s="94">
        <v>0</v>
      </c>
      <c r="CB111" s="94">
        <v>0</v>
      </c>
      <c r="CC111" s="94">
        <v>0</v>
      </c>
      <c r="CD111" s="94"/>
      <c r="CE111" s="94"/>
      <c r="CF111" s="94"/>
      <c r="CG111" s="94"/>
      <c r="CH111" s="94"/>
      <c r="CI111" s="94"/>
      <c r="CJ111" s="94"/>
      <c r="CK111" s="94"/>
      <c r="CL111" s="94"/>
      <c r="CM111" s="94"/>
      <c r="CN111" s="94"/>
      <c r="CO111" s="94"/>
      <c r="CP111" s="94"/>
      <c r="CQ111" s="94"/>
      <c r="CR111" s="94"/>
      <c r="CS111" s="94"/>
      <c r="CT111" s="94"/>
      <c r="CU111" s="94"/>
      <c r="CV111" s="94"/>
      <c r="CW111" s="94"/>
      <c r="CX111" s="94"/>
      <c r="CY111" s="94"/>
      <c r="CZ111" s="94"/>
      <c r="DA111" s="94"/>
      <c r="DB111" s="94"/>
    </row>
    <row r="112" spans="1:106" x14ac:dyDescent="0.2">
      <c r="A112" s="1">
        <f t="shared" si="2"/>
        <v>111</v>
      </c>
      <c r="B112" t="s">
        <v>4797</v>
      </c>
      <c r="C112" s="1">
        <v>0</v>
      </c>
      <c r="E112" s="94">
        <v>0</v>
      </c>
      <c r="F112" s="94">
        <v>0</v>
      </c>
      <c r="G112" s="94">
        <v>0</v>
      </c>
      <c r="H112" s="94">
        <v>0</v>
      </c>
      <c r="I112" s="94">
        <v>0</v>
      </c>
      <c r="J112" s="94">
        <v>0</v>
      </c>
      <c r="K112" s="94">
        <v>0</v>
      </c>
      <c r="L112" s="94">
        <v>0</v>
      </c>
      <c r="M112" s="94">
        <v>0</v>
      </c>
      <c r="N112" s="94">
        <v>0</v>
      </c>
      <c r="O112" s="94">
        <v>0</v>
      </c>
      <c r="P112" s="94">
        <v>0</v>
      </c>
      <c r="S112" s="94"/>
      <c r="T112" s="94"/>
      <c r="U112" s="94">
        <v>0</v>
      </c>
      <c r="V112" s="94">
        <v>0</v>
      </c>
      <c r="W112" s="94"/>
      <c r="Z112" s="94">
        <v>0</v>
      </c>
      <c r="AA112" s="94">
        <v>0</v>
      </c>
      <c r="AB112" s="94">
        <v>0</v>
      </c>
      <c r="AC112" s="94">
        <v>0</v>
      </c>
      <c r="AD112" s="94">
        <v>0</v>
      </c>
      <c r="AE112" s="94"/>
      <c r="AF112" s="94"/>
      <c r="AI112" s="94"/>
      <c r="AJ112" s="94"/>
      <c r="AK112" s="94"/>
      <c r="AL112" s="94"/>
      <c r="AM112" s="94">
        <v>0</v>
      </c>
      <c r="AN112" s="94"/>
      <c r="AP112" s="94"/>
      <c r="AQ112" s="94"/>
      <c r="AR112" s="94"/>
      <c r="AT112" s="94"/>
      <c r="AU112" s="94"/>
      <c r="AV112" s="94"/>
      <c r="AW112" s="94">
        <v>0</v>
      </c>
      <c r="AX112" s="94"/>
      <c r="AY112" s="94"/>
      <c r="AZ112" s="94"/>
      <c r="BA112" s="94"/>
      <c r="BB112" s="94"/>
      <c r="BC112" s="94"/>
      <c r="BD112" s="94"/>
      <c r="BE112" s="94"/>
      <c r="BF112" s="94"/>
      <c r="BG112" s="94"/>
      <c r="BI112" s="94"/>
      <c r="BJ112" s="94"/>
      <c r="BK112" s="94"/>
      <c r="BL112" s="94"/>
      <c r="BM112" s="94"/>
      <c r="BO112" s="94">
        <v>0</v>
      </c>
      <c r="BP112" s="94">
        <v>0</v>
      </c>
      <c r="BQ112" s="94"/>
      <c r="BR112" s="94"/>
      <c r="BS112" s="94"/>
      <c r="BT112" s="94"/>
      <c r="BU112" s="94">
        <v>0</v>
      </c>
      <c r="BV112" s="94">
        <v>0</v>
      </c>
      <c r="BW112" s="94">
        <v>0</v>
      </c>
      <c r="BX112" s="94">
        <v>0</v>
      </c>
      <c r="BY112" s="94">
        <v>0</v>
      </c>
      <c r="BZ112" s="94">
        <v>0</v>
      </c>
      <c r="CA112" s="94">
        <v>0</v>
      </c>
      <c r="CB112" s="94">
        <v>0</v>
      </c>
      <c r="CC112" s="94">
        <v>0</v>
      </c>
      <c r="CD112" s="94"/>
      <c r="CE112" s="94"/>
      <c r="CF112" s="94"/>
      <c r="CG112" s="94"/>
      <c r="CH112" s="94"/>
      <c r="CI112" s="94"/>
      <c r="CJ112" s="94"/>
      <c r="CK112" s="94"/>
      <c r="CL112" s="94"/>
      <c r="CM112" s="94"/>
      <c r="CN112" s="94"/>
      <c r="CO112" s="94"/>
      <c r="CP112" s="94"/>
      <c r="CQ112" s="94"/>
      <c r="CR112" s="94"/>
      <c r="CS112" s="94"/>
      <c r="CT112" s="94"/>
      <c r="CU112" s="94"/>
      <c r="CV112" s="94"/>
      <c r="CW112" s="94"/>
      <c r="CX112" s="94"/>
      <c r="CY112" s="94"/>
      <c r="CZ112" s="94"/>
      <c r="DA112" s="94"/>
      <c r="DB112" s="94"/>
    </row>
    <row r="113" spans="1:106" x14ac:dyDescent="0.2">
      <c r="A113" s="1">
        <f t="shared" si="2"/>
        <v>112</v>
      </c>
      <c r="B113" t="s">
        <v>4798</v>
      </c>
      <c r="C113" s="1">
        <v>0</v>
      </c>
      <c r="E113" s="94">
        <v>0</v>
      </c>
      <c r="F113" s="94">
        <v>0</v>
      </c>
      <c r="G113" s="94" t="s">
        <v>4911</v>
      </c>
      <c r="H113" s="94">
        <v>0</v>
      </c>
      <c r="I113" s="94">
        <v>0</v>
      </c>
      <c r="J113" s="94">
        <v>0</v>
      </c>
      <c r="K113" s="94">
        <v>0</v>
      </c>
      <c r="L113" s="94">
        <v>0</v>
      </c>
      <c r="M113" s="94">
        <v>0</v>
      </c>
      <c r="N113" s="94">
        <v>0</v>
      </c>
      <c r="O113" s="94">
        <v>0</v>
      </c>
      <c r="P113" s="94">
        <v>0</v>
      </c>
      <c r="S113" s="94"/>
      <c r="T113" s="94"/>
      <c r="U113" s="94">
        <v>0</v>
      </c>
      <c r="V113" s="94">
        <v>0</v>
      </c>
      <c r="W113" s="94"/>
      <c r="Z113" s="94">
        <v>0</v>
      </c>
      <c r="AA113" s="94">
        <v>0</v>
      </c>
      <c r="AB113" s="94">
        <v>0</v>
      </c>
      <c r="AC113" s="94">
        <v>0</v>
      </c>
      <c r="AD113" s="94">
        <v>0</v>
      </c>
      <c r="AE113" s="94"/>
      <c r="AF113" s="94"/>
      <c r="AI113" s="94"/>
      <c r="AJ113" s="94"/>
      <c r="AK113" s="94"/>
      <c r="AL113" s="94"/>
      <c r="AM113" s="184" t="s">
        <v>5264</v>
      </c>
      <c r="AN113" s="94"/>
      <c r="AP113" s="94"/>
      <c r="AQ113" s="94"/>
      <c r="AR113" s="94"/>
      <c r="AT113" s="94"/>
      <c r="AU113" s="94"/>
      <c r="AV113" s="94"/>
      <c r="AW113" s="94">
        <v>0</v>
      </c>
      <c r="AX113" s="94"/>
      <c r="AY113" s="94"/>
      <c r="AZ113" s="94"/>
      <c r="BA113" s="94"/>
      <c r="BB113" s="94"/>
      <c r="BC113" s="94"/>
      <c r="BD113" s="94"/>
      <c r="BE113" s="94"/>
      <c r="BF113" s="94"/>
      <c r="BG113" s="94"/>
      <c r="BI113" s="94"/>
      <c r="BJ113" s="94"/>
      <c r="BK113" s="94"/>
      <c r="BL113" s="94"/>
      <c r="BM113" s="94"/>
      <c r="BO113" s="94">
        <v>0</v>
      </c>
      <c r="BP113" s="94">
        <v>0</v>
      </c>
      <c r="BQ113" s="94"/>
      <c r="BR113" s="94"/>
      <c r="BS113" s="94"/>
      <c r="BT113" s="94"/>
      <c r="BU113" s="94">
        <v>0</v>
      </c>
      <c r="BV113" s="94">
        <v>0</v>
      </c>
      <c r="BW113" s="94">
        <v>0</v>
      </c>
      <c r="BX113" s="94">
        <v>0</v>
      </c>
      <c r="BY113" s="94">
        <v>0</v>
      </c>
      <c r="BZ113" s="94">
        <v>0</v>
      </c>
      <c r="CA113" s="94">
        <v>0</v>
      </c>
      <c r="CB113" s="94">
        <v>0</v>
      </c>
      <c r="CC113" s="94">
        <v>0</v>
      </c>
      <c r="CD113" s="94"/>
      <c r="CE113" s="94"/>
      <c r="CF113" s="94"/>
      <c r="CG113" s="94"/>
      <c r="CH113" s="94"/>
      <c r="CI113" s="94"/>
      <c r="CJ113" s="94"/>
      <c r="CK113" s="94"/>
      <c r="CL113" s="94"/>
      <c r="CM113" s="94"/>
      <c r="CN113" s="94"/>
      <c r="CO113" s="94"/>
      <c r="CP113" s="94"/>
      <c r="CQ113" s="94"/>
      <c r="CR113" s="94"/>
      <c r="CS113" s="94"/>
      <c r="CT113" s="94"/>
      <c r="CU113" s="94"/>
      <c r="CV113" s="94"/>
      <c r="CW113" s="94"/>
      <c r="CX113" s="94"/>
      <c r="CY113" s="94"/>
      <c r="CZ113" s="94"/>
      <c r="DA113" s="94"/>
      <c r="DB113" s="94"/>
    </row>
    <row r="114" spans="1:106" x14ac:dyDescent="0.2">
      <c r="A114" s="1">
        <f t="shared" si="2"/>
        <v>113</v>
      </c>
      <c r="B114" t="s">
        <v>4799</v>
      </c>
      <c r="C114" s="1">
        <v>0</v>
      </c>
      <c r="E114" s="95">
        <v>0</v>
      </c>
      <c r="F114" s="95">
        <v>0</v>
      </c>
      <c r="G114" s="95">
        <v>12</v>
      </c>
      <c r="H114" s="95">
        <v>0</v>
      </c>
      <c r="I114" s="95">
        <v>0</v>
      </c>
      <c r="J114" s="95">
        <v>0</v>
      </c>
      <c r="K114" s="95">
        <v>0</v>
      </c>
      <c r="L114" s="95">
        <v>0</v>
      </c>
      <c r="M114" s="95">
        <v>0</v>
      </c>
      <c r="N114" s="95">
        <v>0</v>
      </c>
      <c r="O114" s="95">
        <v>0</v>
      </c>
      <c r="P114" s="95">
        <v>0</v>
      </c>
      <c r="S114" s="95"/>
      <c r="T114" s="95"/>
      <c r="U114" s="95">
        <v>0</v>
      </c>
      <c r="V114" s="95">
        <v>0</v>
      </c>
      <c r="W114" s="95"/>
      <c r="Z114" s="95">
        <v>0</v>
      </c>
      <c r="AA114" s="95">
        <v>0</v>
      </c>
      <c r="AB114" s="95">
        <v>0</v>
      </c>
      <c r="AC114" s="95">
        <v>0</v>
      </c>
      <c r="AD114" s="95">
        <v>0</v>
      </c>
      <c r="AE114" s="95"/>
      <c r="AF114" s="95"/>
      <c r="AI114" s="95"/>
      <c r="AJ114" s="95"/>
      <c r="AK114" s="95"/>
      <c r="AL114" s="95"/>
      <c r="AM114" s="95">
        <v>11</v>
      </c>
      <c r="AN114" s="95"/>
      <c r="AP114" s="95"/>
      <c r="AQ114" s="95"/>
      <c r="AR114" s="95"/>
      <c r="AT114" s="95"/>
      <c r="AU114" s="95"/>
      <c r="AV114" s="95"/>
      <c r="AW114" s="95">
        <v>0</v>
      </c>
      <c r="AX114" s="95"/>
      <c r="AY114" s="95"/>
      <c r="AZ114" s="95"/>
      <c r="BA114" s="95"/>
      <c r="BB114" s="95"/>
      <c r="BC114" s="95"/>
      <c r="BD114" s="95"/>
      <c r="BE114" s="95"/>
      <c r="BF114" s="95"/>
      <c r="BG114" s="95"/>
      <c r="BI114" s="95"/>
      <c r="BJ114" s="95"/>
      <c r="BK114" s="95"/>
      <c r="BL114" s="95"/>
      <c r="BM114" s="95"/>
      <c r="BO114" s="95">
        <v>0</v>
      </c>
      <c r="BP114" s="95">
        <v>0</v>
      </c>
      <c r="BQ114" s="95"/>
      <c r="BR114" s="95"/>
      <c r="BS114" s="95"/>
      <c r="BT114" s="95"/>
      <c r="BU114" s="95">
        <v>0</v>
      </c>
      <c r="BV114" s="95">
        <v>0</v>
      </c>
      <c r="BW114" s="95">
        <v>0</v>
      </c>
      <c r="BX114" s="95">
        <v>0</v>
      </c>
      <c r="BY114" s="95">
        <v>0</v>
      </c>
      <c r="BZ114" s="95">
        <v>0</v>
      </c>
      <c r="CA114" s="95">
        <v>0</v>
      </c>
      <c r="CB114" s="95">
        <v>0</v>
      </c>
      <c r="CC114" s="95">
        <v>0</v>
      </c>
      <c r="CD114" s="95"/>
      <c r="CE114" s="95"/>
      <c r="CF114" s="95"/>
      <c r="CG114" s="95"/>
      <c r="CH114" s="95"/>
      <c r="CI114" s="95"/>
      <c r="CJ114" s="95"/>
      <c r="CK114" s="95"/>
      <c r="CL114" s="95"/>
      <c r="CM114" s="95"/>
      <c r="CN114" s="95"/>
      <c r="CO114" s="95"/>
      <c r="CP114" s="95"/>
      <c r="CQ114" s="95"/>
      <c r="CR114" s="95"/>
      <c r="CS114" s="95"/>
      <c r="CT114" s="95"/>
      <c r="CU114" s="95"/>
      <c r="CV114" s="95"/>
      <c r="CW114" s="95"/>
      <c r="CX114" s="95"/>
      <c r="CY114" s="95"/>
      <c r="CZ114" s="95"/>
      <c r="DA114" s="95"/>
      <c r="DB114" s="95"/>
    </row>
    <row r="115" spans="1:106" x14ac:dyDescent="0.2">
      <c r="A115" s="1">
        <f t="shared" si="2"/>
        <v>114</v>
      </c>
      <c r="B115" t="s">
        <v>17</v>
      </c>
      <c r="C115" s="1">
        <v>0</v>
      </c>
      <c r="E115" s="96">
        <v>8</v>
      </c>
      <c r="F115" s="96">
        <v>7</v>
      </c>
      <c r="G115" s="96">
        <v>9</v>
      </c>
      <c r="H115" s="96">
        <v>8</v>
      </c>
      <c r="I115" s="96">
        <v>11</v>
      </c>
      <c r="J115" s="96">
        <v>8</v>
      </c>
      <c r="K115" s="96">
        <v>8</v>
      </c>
      <c r="L115" s="96">
        <v>10</v>
      </c>
      <c r="M115" s="96">
        <v>5</v>
      </c>
      <c r="N115" s="96">
        <v>7</v>
      </c>
      <c r="O115" s="96">
        <v>11</v>
      </c>
      <c r="P115" s="96">
        <v>10</v>
      </c>
      <c r="S115" s="96"/>
      <c r="T115" s="96"/>
      <c r="U115" s="96">
        <v>7</v>
      </c>
      <c r="V115" s="96">
        <v>8</v>
      </c>
      <c r="W115" s="96"/>
      <c r="Z115" s="96">
        <v>11</v>
      </c>
      <c r="AA115" s="96">
        <v>11</v>
      </c>
      <c r="AB115" s="96">
        <v>12</v>
      </c>
      <c r="AC115" s="96">
        <v>12</v>
      </c>
      <c r="AD115" s="96">
        <v>12</v>
      </c>
      <c r="AE115" s="96"/>
      <c r="AF115" s="96"/>
      <c r="AI115" s="96"/>
      <c r="AJ115" s="96"/>
      <c r="AK115" s="96">
        <v>2</v>
      </c>
      <c r="AL115" s="96">
        <v>3</v>
      </c>
      <c r="AM115" s="96">
        <v>6</v>
      </c>
      <c r="AN115" s="96">
        <v>11</v>
      </c>
      <c r="AP115" s="96">
        <v>2</v>
      </c>
      <c r="AQ115" s="96">
        <v>2</v>
      </c>
      <c r="AR115" s="96">
        <v>9</v>
      </c>
      <c r="AT115" s="96">
        <v>3</v>
      </c>
      <c r="AU115" s="96">
        <v>5</v>
      </c>
      <c r="AV115" s="96">
        <v>8</v>
      </c>
      <c r="AW115" s="96">
        <v>8</v>
      </c>
      <c r="AX115" s="96">
        <v>10</v>
      </c>
      <c r="AY115" s="96">
        <v>5</v>
      </c>
      <c r="AZ115" s="96">
        <v>5</v>
      </c>
      <c r="BA115" s="96">
        <v>6</v>
      </c>
      <c r="BB115" s="96">
        <v>9</v>
      </c>
      <c r="BC115" s="96">
        <v>11</v>
      </c>
      <c r="BD115" s="96">
        <v>13</v>
      </c>
      <c r="BE115" s="96">
        <v>16</v>
      </c>
      <c r="BF115" s="96"/>
      <c r="BG115" s="96"/>
      <c r="BI115" s="96"/>
      <c r="BJ115" s="96"/>
      <c r="BK115" s="96"/>
      <c r="BL115" s="96"/>
      <c r="BM115" s="96"/>
      <c r="BO115" s="96">
        <v>4</v>
      </c>
      <c r="BP115" s="96">
        <v>3</v>
      </c>
      <c r="BQ115" s="96"/>
      <c r="BR115" s="96"/>
      <c r="BS115" s="96"/>
      <c r="BT115" s="96"/>
      <c r="BU115" s="96">
        <v>4</v>
      </c>
      <c r="BV115" s="96">
        <v>7</v>
      </c>
      <c r="BW115" s="96">
        <v>8</v>
      </c>
      <c r="BX115" s="96">
        <v>6</v>
      </c>
      <c r="BY115" s="96">
        <v>8</v>
      </c>
      <c r="BZ115" s="96">
        <v>9</v>
      </c>
      <c r="CA115" s="96">
        <v>6</v>
      </c>
      <c r="CB115" s="96">
        <v>5</v>
      </c>
      <c r="CC115" s="96">
        <v>6</v>
      </c>
      <c r="CD115" s="96"/>
      <c r="CE115" s="96"/>
      <c r="CF115" s="96"/>
      <c r="CG115" s="96"/>
      <c r="CH115" s="96"/>
      <c r="CI115" s="96"/>
      <c r="CJ115" s="96"/>
      <c r="CK115" s="96"/>
      <c r="CL115" s="96"/>
      <c r="CM115" s="96"/>
      <c r="CN115" s="96"/>
      <c r="CO115" s="96"/>
      <c r="CP115" s="96"/>
      <c r="CQ115" s="96"/>
      <c r="CR115" s="96"/>
      <c r="CS115" s="96"/>
      <c r="CT115" s="96"/>
      <c r="CU115" s="96"/>
      <c r="CV115" s="96"/>
      <c r="CW115" s="96"/>
      <c r="CX115" s="96"/>
      <c r="CY115" s="96"/>
      <c r="CZ115" s="96"/>
      <c r="DA115" s="96"/>
      <c r="DB115" s="96"/>
    </row>
    <row r="116" spans="1:106" x14ac:dyDescent="0.2">
      <c r="A116" s="1">
        <f t="shared" si="2"/>
        <v>115</v>
      </c>
      <c r="B116" t="s">
        <v>4800</v>
      </c>
      <c r="C116" s="1">
        <v>0</v>
      </c>
      <c r="E116" s="96">
        <v>12</v>
      </c>
      <c r="F116" s="96">
        <v>11</v>
      </c>
      <c r="G116" s="96">
        <v>13</v>
      </c>
      <c r="H116" s="96">
        <v>14</v>
      </c>
      <c r="I116" s="96">
        <v>15</v>
      </c>
      <c r="J116" s="96">
        <v>10</v>
      </c>
      <c r="K116" s="96">
        <v>9</v>
      </c>
      <c r="L116" s="96">
        <v>14</v>
      </c>
      <c r="M116" s="96">
        <v>8</v>
      </c>
      <c r="N116" s="96">
        <v>10</v>
      </c>
      <c r="O116" s="96">
        <v>14</v>
      </c>
      <c r="P116" s="96">
        <v>14</v>
      </c>
      <c r="S116" s="96"/>
      <c r="T116" s="96"/>
      <c r="U116" s="96">
        <v>8</v>
      </c>
      <c r="V116" s="96">
        <v>11</v>
      </c>
      <c r="W116" s="96"/>
      <c r="Z116" s="96">
        <v>15</v>
      </c>
      <c r="AA116" s="96">
        <v>12</v>
      </c>
      <c r="AB116" s="96">
        <v>16</v>
      </c>
      <c r="AC116" s="96">
        <v>15</v>
      </c>
      <c r="AD116" s="96">
        <v>16</v>
      </c>
      <c r="AE116" s="96"/>
      <c r="AF116" s="96"/>
      <c r="AI116" s="96"/>
      <c r="AJ116" s="96"/>
      <c r="AK116" s="96">
        <v>5</v>
      </c>
      <c r="AL116" s="96">
        <v>14</v>
      </c>
      <c r="AM116" s="96">
        <v>11</v>
      </c>
      <c r="AN116" s="96">
        <v>30</v>
      </c>
      <c r="AP116" s="96">
        <v>3</v>
      </c>
      <c r="AQ116" s="96">
        <v>3</v>
      </c>
      <c r="AR116" s="96">
        <v>13</v>
      </c>
      <c r="AT116" s="96">
        <v>4</v>
      </c>
      <c r="AU116" s="96">
        <v>7</v>
      </c>
      <c r="AV116" s="96">
        <v>10</v>
      </c>
      <c r="AW116" s="96">
        <v>10</v>
      </c>
      <c r="AX116" s="96">
        <v>13</v>
      </c>
      <c r="AY116" s="96">
        <v>6</v>
      </c>
      <c r="AZ116" s="96">
        <v>7</v>
      </c>
      <c r="BA116" s="96">
        <v>9</v>
      </c>
      <c r="BB116" s="96">
        <v>10</v>
      </c>
      <c r="BC116" s="96">
        <v>15</v>
      </c>
      <c r="BD116" s="96">
        <v>16</v>
      </c>
      <c r="BE116" s="96">
        <v>19</v>
      </c>
      <c r="BF116" s="96"/>
      <c r="BG116" s="96"/>
      <c r="BI116" s="96"/>
      <c r="BJ116" s="96"/>
      <c r="BK116" s="96"/>
      <c r="BL116" s="96"/>
      <c r="BM116" s="96"/>
      <c r="BO116" s="96">
        <v>7</v>
      </c>
      <c r="BP116" s="96">
        <v>6</v>
      </c>
      <c r="BQ116" s="96"/>
      <c r="BR116" s="96"/>
      <c r="BS116" s="96"/>
      <c r="BT116" s="96"/>
      <c r="BU116" s="96">
        <v>6</v>
      </c>
      <c r="BV116" s="96">
        <v>9</v>
      </c>
      <c r="BW116" s="96">
        <v>12</v>
      </c>
      <c r="BX116" s="96">
        <v>8</v>
      </c>
      <c r="BY116" s="96">
        <v>10</v>
      </c>
      <c r="BZ116" s="96">
        <v>12</v>
      </c>
      <c r="CA116" s="96">
        <v>7</v>
      </c>
      <c r="CB116" s="96">
        <v>6</v>
      </c>
      <c r="CC116" s="96">
        <v>11</v>
      </c>
      <c r="CD116" s="96"/>
      <c r="CE116" s="96"/>
      <c r="CF116" s="96"/>
      <c r="CG116" s="96"/>
      <c r="CH116" s="96"/>
      <c r="CI116" s="96"/>
      <c r="CJ116" s="96"/>
      <c r="CK116" s="96"/>
      <c r="CL116" s="96"/>
      <c r="CM116" s="96"/>
      <c r="CN116" s="96"/>
      <c r="CO116" s="96"/>
      <c r="CP116" s="96"/>
      <c r="CQ116" s="96"/>
      <c r="CR116" s="96"/>
      <c r="CS116" s="96"/>
      <c r="CT116" s="96"/>
      <c r="CU116" s="96"/>
      <c r="CV116" s="96"/>
      <c r="CW116" s="96"/>
      <c r="CX116" s="96"/>
      <c r="CY116" s="96"/>
      <c r="CZ116" s="96"/>
      <c r="DA116" s="96"/>
      <c r="DB116" s="96"/>
    </row>
    <row r="117" spans="1:106" ht="153" x14ac:dyDescent="0.2">
      <c r="A117" s="1">
        <f t="shared" si="2"/>
        <v>116</v>
      </c>
      <c r="B117" t="s">
        <v>18</v>
      </c>
      <c r="C117" s="1">
        <v>0</v>
      </c>
      <c r="E117" s="86" t="s">
        <v>4689</v>
      </c>
      <c r="F117" s="86" t="s">
        <v>5251</v>
      </c>
      <c r="G117" s="86" t="s">
        <v>4916</v>
      </c>
      <c r="H117" s="86" t="s">
        <v>4925</v>
      </c>
      <c r="I117" s="86" t="s">
        <v>3681</v>
      </c>
      <c r="J117" s="86" t="s">
        <v>34</v>
      </c>
      <c r="K117" s="86" t="s">
        <v>34</v>
      </c>
      <c r="L117" s="86" t="s">
        <v>5046</v>
      </c>
      <c r="M117" s="86" t="s">
        <v>5058</v>
      </c>
      <c r="N117" s="86" t="s">
        <v>5523</v>
      </c>
      <c r="O117" s="86" t="s">
        <v>34</v>
      </c>
      <c r="P117" s="86" t="s">
        <v>5090</v>
      </c>
      <c r="U117" s="86" t="s">
        <v>3658</v>
      </c>
      <c r="V117" s="86" t="s">
        <v>5488</v>
      </c>
      <c r="Z117" s="86" t="s">
        <v>5126</v>
      </c>
      <c r="AA117" s="86" t="s">
        <v>34</v>
      </c>
      <c r="AB117" s="86" t="s">
        <v>5448</v>
      </c>
      <c r="AC117" s="86" t="s">
        <v>5382</v>
      </c>
      <c r="AD117" s="86" t="s">
        <v>5412</v>
      </c>
      <c r="AK117" s="175" t="s">
        <v>5158</v>
      </c>
      <c r="AL117" s="175" t="s">
        <v>5165</v>
      </c>
      <c r="AM117" s="175" t="s">
        <v>5265</v>
      </c>
      <c r="AN117" s="175" t="s">
        <v>5277</v>
      </c>
      <c r="AR117" s="176" t="s">
        <v>5187</v>
      </c>
      <c r="AT117" s="175" t="s">
        <v>5312</v>
      </c>
      <c r="AU117" s="175" t="s">
        <v>5327</v>
      </c>
      <c r="AV117" s="86" t="s">
        <v>5329</v>
      </c>
      <c r="AW117" s="86" t="s">
        <v>5395</v>
      </c>
      <c r="AX117" s="86" t="s">
        <v>5330</v>
      </c>
      <c r="AY117" s="86" t="s">
        <v>34</v>
      </c>
      <c r="AZ117" s="86" t="s">
        <v>3503</v>
      </c>
      <c r="BA117" s="86" t="s">
        <v>5337</v>
      </c>
      <c r="BB117" s="86" t="s">
        <v>5338</v>
      </c>
      <c r="BC117" s="86" t="s">
        <v>5339</v>
      </c>
      <c r="BD117" s="86" t="s">
        <v>5340</v>
      </c>
      <c r="BE117" s="86" t="s">
        <v>5341</v>
      </c>
      <c r="BO117" s="86" t="s">
        <v>51</v>
      </c>
      <c r="BP117" s="86" t="s">
        <v>5106</v>
      </c>
      <c r="BU117" s="86" t="s">
        <v>3503</v>
      </c>
      <c r="BV117" s="86" t="s">
        <v>3503</v>
      </c>
      <c r="BW117" s="86" t="s">
        <v>5436</v>
      </c>
      <c r="BX117" s="86" t="s">
        <v>34</v>
      </c>
      <c r="BY117" s="86" t="s">
        <v>3658</v>
      </c>
      <c r="BZ117" s="86" t="s">
        <v>3503</v>
      </c>
      <c r="CA117" s="86" t="s">
        <v>5499</v>
      </c>
      <c r="CB117" s="86" t="s">
        <v>34</v>
      </c>
      <c r="CC117" s="86" t="s">
        <v>5290</v>
      </c>
    </row>
    <row r="118" spans="1:106" ht="89.25" x14ac:dyDescent="0.2">
      <c r="A118" s="1">
        <f t="shared" si="2"/>
        <v>117</v>
      </c>
      <c r="B118" t="s">
        <v>19</v>
      </c>
      <c r="C118" s="1">
        <v>0</v>
      </c>
      <c r="E118" s="86" t="s">
        <v>33</v>
      </c>
      <c r="F118" s="86" t="s">
        <v>34</v>
      </c>
      <c r="G118" s="86" t="s">
        <v>33</v>
      </c>
      <c r="H118" s="86" t="s">
        <v>36</v>
      </c>
      <c r="I118" s="86" t="s">
        <v>34</v>
      </c>
      <c r="J118" s="86" t="s">
        <v>34</v>
      </c>
      <c r="K118" s="86" t="s">
        <v>34</v>
      </c>
      <c r="L118" s="86" t="s">
        <v>39</v>
      </c>
      <c r="M118" s="86" t="s">
        <v>47</v>
      </c>
      <c r="N118" s="86" t="s">
        <v>33</v>
      </c>
      <c r="O118" s="86" t="s">
        <v>34</v>
      </c>
      <c r="P118" s="86" t="s">
        <v>33</v>
      </c>
      <c r="U118" s="86" t="s">
        <v>34</v>
      </c>
      <c r="V118" s="86" t="s">
        <v>4006</v>
      </c>
      <c r="Z118" s="86" t="s">
        <v>33</v>
      </c>
      <c r="AA118" s="86" t="s">
        <v>34</v>
      </c>
      <c r="AB118" s="86" t="s">
        <v>34</v>
      </c>
      <c r="AC118" s="86" t="s">
        <v>34</v>
      </c>
      <c r="AD118" s="86" t="s">
        <v>34</v>
      </c>
      <c r="AL118" s="86" t="s">
        <v>5166</v>
      </c>
      <c r="AN118" s="175" t="s">
        <v>5278</v>
      </c>
      <c r="AW118" s="86" t="s">
        <v>4006</v>
      </c>
      <c r="AX118" s="175" t="s">
        <v>5328</v>
      </c>
      <c r="AY118" s="86" t="s">
        <v>34</v>
      </c>
      <c r="AZ118" s="86" t="s">
        <v>37</v>
      </c>
      <c r="BA118" s="86" t="s">
        <v>34</v>
      </c>
      <c r="BB118" s="86" t="s">
        <v>34</v>
      </c>
      <c r="BC118" s="86" t="s">
        <v>5342</v>
      </c>
      <c r="BD118" s="86" t="s">
        <v>5342</v>
      </c>
      <c r="BE118" s="86" t="s">
        <v>37</v>
      </c>
      <c r="BO118" s="86" t="s">
        <v>34</v>
      </c>
      <c r="BP118" s="86" t="s">
        <v>34</v>
      </c>
      <c r="BU118" s="86" t="s">
        <v>34</v>
      </c>
      <c r="BV118" s="86" t="s">
        <v>34</v>
      </c>
      <c r="BW118" s="86" t="s">
        <v>34</v>
      </c>
      <c r="BX118" s="86" t="s">
        <v>34</v>
      </c>
      <c r="BY118" s="86" t="s">
        <v>33</v>
      </c>
      <c r="BZ118" s="86" t="s">
        <v>34</v>
      </c>
      <c r="CA118" s="86" t="s">
        <v>33</v>
      </c>
      <c r="CB118" s="86" t="s">
        <v>34</v>
      </c>
      <c r="CC118" s="86" t="s">
        <v>34</v>
      </c>
    </row>
    <row r="119" spans="1:106" ht="127.5" x14ac:dyDescent="0.2">
      <c r="A119" s="1">
        <f t="shared" si="2"/>
        <v>118</v>
      </c>
      <c r="B119" s="18" t="s">
        <v>4859</v>
      </c>
      <c r="C119" s="1">
        <v>0</v>
      </c>
      <c r="E119" s="86" t="s">
        <v>34</v>
      </c>
      <c r="F119" s="86" t="s">
        <v>34</v>
      </c>
      <c r="G119" s="86" t="s">
        <v>34</v>
      </c>
      <c r="H119" s="86" t="s">
        <v>34</v>
      </c>
      <c r="I119" s="86" t="s">
        <v>34</v>
      </c>
      <c r="J119" s="86" t="s">
        <v>5024</v>
      </c>
      <c r="K119" s="86" t="s">
        <v>5524</v>
      </c>
      <c r="L119" s="86" t="s">
        <v>34</v>
      </c>
      <c r="M119" s="86" t="s">
        <v>34</v>
      </c>
      <c r="N119" s="86" t="s">
        <v>34</v>
      </c>
      <c r="O119" s="86" t="s">
        <v>5074</v>
      </c>
      <c r="P119" s="86" t="s">
        <v>5091</v>
      </c>
      <c r="U119" s="86" t="s">
        <v>137</v>
      </c>
      <c r="V119" s="86" t="s">
        <v>34</v>
      </c>
      <c r="Z119" s="86" t="s">
        <v>34</v>
      </c>
      <c r="AA119" s="86" t="s">
        <v>5114</v>
      </c>
      <c r="AB119" s="86" t="s">
        <v>5449</v>
      </c>
      <c r="AC119" s="86" t="s">
        <v>5383</v>
      </c>
      <c r="AD119" s="86" t="s">
        <v>5413</v>
      </c>
      <c r="AW119" s="86" t="s">
        <v>34</v>
      </c>
      <c r="AY119" s="86" t="s">
        <v>5343</v>
      </c>
      <c r="AZ119" s="86" t="s">
        <v>5344</v>
      </c>
      <c r="BA119" s="86" t="s">
        <v>5345</v>
      </c>
      <c r="BB119" s="86" t="s">
        <v>5346</v>
      </c>
      <c r="BC119" s="86" t="s">
        <v>34</v>
      </c>
      <c r="BD119" s="86" t="s">
        <v>5347</v>
      </c>
      <c r="BE119" s="86" t="s">
        <v>34</v>
      </c>
      <c r="BO119" s="86" t="s">
        <v>34</v>
      </c>
      <c r="BP119" s="86" t="s">
        <v>34</v>
      </c>
      <c r="BU119" s="86" t="s">
        <v>5425</v>
      </c>
      <c r="BV119" s="86" t="s">
        <v>5429</v>
      </c>
      <c r="BW119" s="86" t="s">
        <v>109</v>
      </c>
      <c r="BX119" s="86" t="s">
        <v>34</v>
      </c>
      <c r="BY119" s="86" t="s">
        <v>34</v>
      </c>
      <c r="BZ119" s="86" t="s">
        <v>34</v>
      </c>
      <c r="CA119" s="86" t="s">
        <v>34</v>
      </c>
      <c r="CB119" s="86" t="s">
        <v>34</v>
      </c>
      <c r="CC119" s="86" t="s">
        <v>34</v>
      </c>
    </row>
    <row r="120" spans="1:106" ht="25.5" x14ac:dyDescent="0.2">
      <c r="A120" s="1">
        <f t="shared" si="2"/>
        <v>119</v>
      </c>
      <c r="B120" t="s">
        <v>4801</v>
      </c>
      <c r="C120" s="1">
        <v>0</v>
      </c>
      <c r="E120" s="97">
        <v>0</v>
      </c>
      <c r="F120" s="97">
        <v>0</v>
      </c>
      <c r="G120" s="97">
        <v>0</v>
      </c>
      <c r="H120" s="97">
        <v>0</v>
      </c>
      <c r="I120" s="97">
        <v>0</v>
      </c>
      <c r="J120" s="97" t="s">
        <v>161</v>
      </c>
      <c r="K120" s="97" t="s">
        <v>5525</v>
      </c>
      <c r="L120" s="97">
        <v>0</v>
      </c>
      <c r="M120" s="97">
        <v>0</v>
      </c>
      <c r="N120" s="97">
        <v>0</v>
      </c>
      <c r="O120" s="97" t="s">
        <v>5075</v>
      </c>
      <c r="P120" s="97" t="s">
        <v>87</v>
      </c>
      <c r="S120" s="97"/>
      <c r="T120" s="97"/>
      <c r="U120" s="97" t="s">
        <v>137</v>
      </c>
      <c r="V120" s="97">
        <v>0</v>
      </c>
      <c r="W120" s="97"/>
      <c r="Z120" s="97">
        <v>0</v>
      </c>
      <c r="AA120" s="97" t="s">
        <v>5115</v>
      </c>
      <c r="AB120" s="97" t="s">
        <v>109</v>
      </c>
      <c r="AC120" s="97" t="s">
        <v>109</v>
      </c>
      <c r="AD120" s="97" t="s">
        <v>109</v>
      </c>
      <c r="AE120" s="97"/>
      <c r="AF120" s="97"/>
      <c r="AI120" s="97"/>
      <c r="AJ120" s="97"/>
      <c r="AK120" s="97"/>
      <c r="AL120" s="97"/>
      <c r="AM120" s="97"/>
      <c r="AN120" s="97"/>
      <c r="AP120" s="97"/>
      <c r="AQ120" s="97"/>
      <c r="AR120" s="97"/>
      <c r="AT120" s="97"/>
      <c r="AU120" s="97"/>
      <c r="AV120" s="97"/>
      <c r="AW120" s="97">
        <v>0</v>
      </c>
      <c r="AX120" s="97"/>
      <c r="AY120" s="97" t="s">
        <v>141</v>
      </c>
      <c r="AZ120" s="97" t="s">
        <v>87</v>
      </c>
      <c r="BA120" s="97" t="s">
        <v>91</v>
      </c>
      <c r="BB120" s="97" t="s">
        <v>98</v>
      </c>
      <c r="BC120" s="97">
        <v>0</v>
      </c>
      <c r="BD120" s="97" t="s">
        <v>87</v>
      </c>
      <c r="BE120" s="97">
        <v>0</v>
      </c>
      <c r="BF120" s="97"/>
      <c r="BG120" s="97"/>
      <c r="BI120" s="97"/>
      <c r="BJ120" s="97"/>
      <c r="BK120" s="97"/>
      <c r="BL120" s="97"/>
      <c r="BM120" s="97"/>
      <c r="BO120" s="97">
        <v>0</v>
      </c>
      <c r="BP120" s="97">
        <v>0</v>
      </c>
      <c r="BQ120" s="97"/>
      <c r="BR120" s="97"/>
      <c r="BS120" s="97"/>
      <c r="BT120" s="97"/>
      <c r="BU120" s="97" t="s">
        <v>109</v>
      </c>
      <c r="BV120" s="97" t="s">
        <v>98</v>
      </c>
      <c r="BW120" s="97" t="s">
        <v>109</v>
      </c>
      <c r="BX120" s="97">
        <v>0</v>
      </c>
      <c r="BY120" s="97">
        <v>0</v>
      </c>
      <c r="BZ120" s="97">
        <v>0</v>
      </c>
      <c r="CA120" s="97">
        <v>0</v>
      </c>
      <c r="CB120" s="97">
        <v>0</v>
      </c>
      <c r="CC120" s="97">
        <v>0</v>
      </c>
      <c r="CD120" s="97"/>
      <c r="CE120" s="97"/>
      <c r="CF120" s="97"/>
      <c r="CG120" s="97"/>
      <c r="CH120" s="97"/>
      <c r="CI120" s="97"/>
      <c r="CJ120" s="97"/>
      <c r="CK120" s="97"/>
      <c r="CL120" s="97"/>
      <c r="CM120" s="97"/>
      <c r="CN120" s="97"/>
      <c r="CO120" s="97"/>
      <c r="CP120" s="97"/>
      <c r="CQ120" s="97"/>
      <c r="CR120" s="97"/>
      <c r="CS120" s="97"/>
      <c r="CT120" s="97"/>
      <c r="CU120" s="97"/>
      <c r="CV120" s="97"/>
      <c r="CW120" s="97"/>
      <c r="CX120" s="97"/>
      <c r="CY120" s="97"/>
      <c r="CZ120" s="97"/>
      <c r="DA120" s="97"/>
      <c r="DB120" s="97"/>
    </row>
    <row r="121" spans="1:106" x14ac:dyDescent="0.2">
      <c r="A121" s="1">
        <f t="shared" si="2"/>
        <v>120</v>
      </c>
      <c r="B121" t="s">
        <v>4801</v>
      </c>
      <c r="C121" s="1">
        <v>0</v>
      </c>
      <c r="E121" s="97">
        <v>0</v>
      </c>
      <c r="F121" s="97">
        <v>0</v>
      </c>
      <c r="G121" s="97">
        <v>0</v>
      </c>
      <c r="H121" s="97">
        <v>0</v>
      </c>
      <c r="I121" s="97">
        <v>0</v>
      </c>
      <c r="J121" s="97" t="s">
        <v>172</v>
      </c>
      <c r="K121" s="97" t="s">
        <v>5526</v>
      </c>
      <c r="L121" s="97">
        <v>0</v>
      </c>
      <c r="M121" s="97">
        <v>0</v>
      </c>
      <c r="N121" s="97">
        <v>0</v>
      </c>
      <c r="O121" s="97" t="s">
        <v>5076</v>
      </c>
      <c r="P121" s="97" t="s">
        <v>244</v>
      </c>
      <c r="S121" s="97"/>
      <c r="T121" s="97"/>
      <c r="U121" s="97">
        <v>0</v>
      </c>
      <c r="V121" s="97">
        <v>0</v>
      </c>
      <c r="W121" s="97"/>
      <c r="Z121" s="97">
        <v>0</v>
      </c>
      <c r="AA121" s="97" t="s">
        <v>5116</v>
      </c>
      <c r="AB121" s="97" t="s">
        <v>123</v>
      </c>
      <c r="AC121" s="97" t="s">
        <v>155</v>
      </c>
      <c r="AD121" s="97" t="s">
        <v>151</v>
      </c>
      <c r="AE121" s="97"/>
      <c r="AF121" s="97"/>
      <c r="AI121" s="97"/>
      <c r="AJ121" s="97"/>
      <c r="AK121" s="97"/>
      <c r="AL121" s="97"/>
      <c r="AM121" s="97"/>
      <c r="AN121" s="97"/>
      <c r="AP121" s="97"/>
      <c r="AQ121" s="97"/>
      <c r="AR121" s="97"/>
      <c r="AT121" s="97"/>
      <c r="AU121" s="97"/>
      <c r="AV121" s="97"/>
      <c r="AW121" s="97">
        <v>0</v>
      </c>
      <c r="AX121" s="97"/>
      <c r="AY121" s="97" t="s">
        <v>155</v>
      </c>
      <c r="AZ121" s="97" t="s">
        <v>109</v>
      </c>
      <c r="BA121" s="97" t="s">
        <v>109</v>
      </c>
      <c r="BB121" s="97" t="s">
        <v>141</v>
      </c>
      <c r="BC121" s="97">
        <v>0</v>
      </c>
      <c r="BD121" s="97" t="s">
        <v>109</v>
      </c>
      <c r="BE121" s="97">
        <v>0</v>
      </c>
      <c r="BF121" s="97"/>
      <c r="BG121" s="97"/>
      <c r="BI121" s="97"/>
      <c r="BJ121" s="97"/>
      <c r="BK121" s="97"/>
      <c r="BL121" s="97"/>
      <c r="BM121" s="97"/>
      <c r="BO121" s="97">
        <v>0</v>
      </c>
      <c r="BP121" s="97">
        <v>0</v>
      </c>
      <c r="BQ121" s="97"/>
      <c r="BR121" s="97"/>
      <c r="BS121" s="97"/>
      <c r="BT121" s="97"/>
      <c r="BU121" s="97" t="s">
        <v>224</v>
      </c>
      <c r="BV121" s="97" t="s">
        <v>151</v>
      </c>
      <c r="BW121" s="97">
        <v>0</v>
      </c>
      <c r="BX121" s="97">
        <v>0</v>
      </c>
      <c r="BY121" s="97">
        <v>0</v>
      </c>
      <c r="BZ121" s="97">
        <v>0</v>
      </c>
      <c r="CA121" s="97">
        <v>0</v>
      </c>
      <c r="CB121" s="97">
        <v>0</v>
      </c>
      <c r="CC121" s="97">
        <v>0</v>
      </c>
      <c r="CD121" s="97"/>
      <c r="CE121" s="97"/>
      <c r="CF121" s="97"/>
      <c r="CG121" s="97"/>
      <c r="CH121" s="97"/>
      <c r="CI121" s="97"/>
      <c r="CJ121" s="97"/>
      <c r="CK121" s="97"/>
      <c r="CL121" s="97"/>
      <c r="CM121" s="97"/>
      <c r="CN121" s="97"/>
      <c r="CO121" s="97"/>
      <c r="CP121" s="97"/>
      <c r="CQ121" s="97"/>
      <c r="CR121" s="97"/>
      <c r="CS121" s="97"/>
      <c r="CT121" s="97"/>
      <c r="CU121" s="97"/>
      <c r="CV121" s="97"/>
      <c r="CW121" s="97"/>
      <c r="CX121" s="97"/>
      <c r="CY121" s="97"/>
      <c r="CZ121" s="97"/>
      <c r="DA121" s="97"/>
      <c r="DB121" s="97"/>
    </row>
    <row r="122" spans="1:106" ht="25.5" x14ac:dyDescent="0.2">
      <c r="A122" s="1">
        <f t="shared" si="2"/>
        <v>121</v>
      </c>
      <c r="B122" t="s">
        <v>4801</v>
      </c>
      <c r="C122" s="1">
        <v>0</v>
      </c>
      <c r="E122" s="97">
        <v>0</v>
      </c>
      <c r="F122" s="97">
        <v>0</v>
      </c>
      <c r="G122" s="97">
        <v>0</v>
      </c>
      <c r="H122" s="97">
        <v>0</v>
      </c>
      <c r="I122" s="97">
        <v>0</v>
      </c>
      <c r="J122" s="97" t="s">
        <v>187</v>
      </c>
      <c r="K122" s="97" t="s">
        <v>5527</v>
      </c>
      <c r="L122" s="97">
        <v>0</v>
      </c>
      <c r="M122" s="97">
        <v>0</v>
      </c>
      <c r="N122" s="97">
        <v>0</v>
      </c>
      <c r="O122" s="97" t="s">
        <v>53</v>
      </c>
      <c r="P122" s="97">
        <v>0</v>
      </c>
      <c r="S122" s="97"/>
      <c r="T122" s="97"/>
      <c r="U122" s="97">
        <v>0</v>
      </c>
      <c r="V122" s="97">
        <v>0</v>
      </c>
      <c r="W122" s="97"/>
      <c r="Z122" s="97">
        <v>0</v>
      </c>
      <c r="AA122" s="97" t="s">
        <v>5117</v>
      </c>
      <c r="AB122" s="97" t="s">
        <v>249</v>
      </c>
      <c r="AC122" s="97">
        <v>0</v>
      </c>
      <c r="AD122" s="97" t="s">
        <v>155</v>
      </c>
      <c r="AE122" s="97"/>
      <c r="AF122" s="97"/>
      <c r="AI122" s="97"/>
      <c r="AJ122" s="97"/>
      <c r="AK122" s="97"/>
      <c r="AL122" s="97"/>
      <c r="AM122" s="97"/>
      <c r="AN122" s="97"/>
      <c r="AP122" s="97"/>
      <c r="AQ122" s="97"/>
      <c r="AR122" s="97"/>
      <c r="AT122" s="97"/>
      <c r="AU122" s="97"/>
      <c r="AV122" s="97"/>
      <c r="AW122" s="97">
        <v>0</v>
      </c>
      <c r="AX122" s="97"/>
      <c r="AY122" s="97" t="s">
        <v>175</v>
      </c>
      <c r="AZ122" s="97">
        <v>0</v>
      </c>
      <c r="BA122" s="97" t="s">
        <v>228</v>
      </c>
      <c r="BB122" s="97" t="s">
        <v>5117</v>
      </c>
      <c r="BC122" s="97">
        <v>0</v>
      </c>
      <c r="BD122" s="97" t="s">
        <v>155</v>
      </c>
      <c r="BE122" s="97">
        <v>0</v>
      </c>
      <c r="BF122" s="97"/>
      <c r="BG122" s="97"/>
      <c r="BI122" s="97"/>
      <c r="BJ122" s="97"/>
      <c r="BK122" s="97"/>
      <c r="BL122" s="97"/>
      <c r="BM122" s="97"/>
      <c r="BO122" s="97">
        <v>0</v>
      </c>
      <c r="BP122" s="97">
        <v>0</v>
      </c>
      <c r="BQ122" s="97"/>
      <c r="BR122" s="97"/>
      <c r="BS122" s="97"/>
      <c r="BT122" s="97"/>
      <c r="BU122" s="97">
        <v>0</v>
      </c>
      <c r="BV122" s="97" t="s">
        <v>155</v>
      </c>
      <c r="BW122" s="97">
        <v>0</v>
      </c>
      <c r="BX122" s="97">
        <v>0</v>
      </c>
      <c r="BY122" s="97">
        <v>0</v>
      </c>
      <c r="BZ122" s="97">
        <v>0</v>
      </c>
      <c r="CA122" s="97">
        <v>0</v>
      </c>
      <c r="CB122" s="97">
        <v>0</v>
      </c>
      <c r="CC122" s="97">
        <v>0</v>
      </c>
      <c r="CD122" s="97"/>
      <c r="CE122" s="97"/>
      <c r="CF122" s="97"/>
      <c r="CG122" s="97"/>
      <c r="CH122" s="97"/>
      <c r="CI122" s="97"/>
      <c r="CJ122" s="97"/>
      <c r="CK122" s="97"/>
      <c r="CL122" s="97"/>
      <c r="CM122" s="97"/>
      <c r="CN122" s="97"/>
      <c r="CO122" s="97"/>
      <c r="CP122" s="97"/>
      <c r="CQ122" s="97"/>
      <c r="CR122" s="97"/>
      <c r="CS122" s="97"/>
      <c r="CT122" s="97"/>
      <c r="CU122" s="97"/>
      <c r="CV122" s="97"/>
      <c r="CW122" s="97"/>
      <c r="CX122" s="97"/>
      <c r="CY122" s="97"/>
      <c r="CZ122" s="97"/>
      <c r="DA122" s="97"/>
      <c r="DB122" s="97"/>
    </row>
    <row r="123" spans="1:106" x14ac:dyDescent="0.2">
      <c r="A123" s="1">
        <f t="shared" si="2"/>
        <v>122</v>
      </c>
      <c r="B123" t="s">
        <v>4801</v>
      </c>
      <c r="C123" s="1">
        <v>0</v>
      </c>
      <c r="E123" s="97">
        <v>0</v>
      </c>
      <c r="F123" s="97">
        <v>0</v>
      </c>
      <c r="G123" s="97">
        <v>0</v>
      </c>
      <c r="H123" s="97">
        <v>0</v>
      </c>
      <c r="I123" s="97">
        <v>0</v>
      </c>
      <c r="J123" s="97" t="s">
        <v>5025</v>
      </c>
      <c r="K123" s="97" t="s">
        <v>187</v>
      </c>
      <c r="L123" s="97">
        <v>0</v>
      </c>
      <c r="M123" s="97">
        <v>0</v>
      </c>
      <c r="N123" s="97">
        <v>0</v>
      </c>
      <c r="O123" s="97" t="s">
        <v>212</v>
      </c>
      <c r="P123" s="97">
        <v>0</v>
      </c>
      <c r="S123" s="97"/>
      <c r="T123" s="97"/>
      <c r="U123" s="97">
        <v>0</v>
      </c>
      <c r="V123" s="97">
        <v>0</v>
      </c>
      <c r="W123" s="97"/>
      <c r="Z123" s="97">
        <v>0</v>
      </c>
      <c r="AA123" s="97" t="s">
        <v>157</v>
      </c>
      <c r="AB123" s="97">
        <v>0</v>
      </c>
      <c r="AC123" s="97">
        <v>0</v>
      </c>
      <c r="AD123" s="97">
        <v>0</v>
      </c>
      <c r="AE123" s="97"/>
      <c r="AF123" s="97"/>
      <c r="AI123" s="97"/>
      <c r="AJ123" s="97"/>
      <c r="AK123" s="97"/>
      <c r="AL123" s="97"/>
      <c r="AM123" s="97"/>
      <c r="AN123" s="97"/>
      <c r="AP123" s="97"/>
      <c r="AQ123" s="97"/>
      <c r="AR123" s="97"/>
      <c r="AT123" s="97"/>
      <c r="AU123" s="97"/>
      <c r="AV123" s="97"/>
      <c r="AW123" s="97">
        <v>0</v>
      </c>
      <c r="AX123" s="97"/>
      <c r="AY123" s="97" t="s">
        <v>224</v>
      </c>
      <c r="AZ123" s="97">
        <v>0</v>
      </c>
      <c r="BA123" s="97">
        <v>0</v>
      </c>
      <c r="BB123" s="97" t="s">
        <v>175</v>
      </c>
      <c r="BC123" s="97">
        <v>0</v>
      </c>
      <c r="BD123" s="97" t="s">
        <v>175</v>
      </c>
      <c r="BE123" s="97">
        <v>0</v>
      </c>
      <c r="BF123" s="97"/>
      <c r="BG123" s="97"/>
      <c r="BI123" s="97"/>
      <c r="BJ123" s="97"/>
      <c r="BK123" s="97"/>
      <c r="BL123" s="97"/>
      <c r="BM123" s="97"/>
      <c r="BO123" s="97">
        <v>0</v>
      </c>
      <c r="BP123" s="97">
        <v>0</v>
      </c>
      <c r="BQ123" s="97"/>
      <c r="BR123" s="97"/>
      <c r="BS123" s="97"/>
      <c r="BT123" s="97"/>
      <c r="BU123" s="97">
        <v>0</v>
      </c>
      <c r="BV123" s="97" t="s">
        <v>157</v>
      </c>
      <c r="BW123" s="97">
        <v>0</v>
      </c>
      <c r="BX123" s="97">
        <v>0</v>
      </c>
      <c r="BY123" s="97">
        <v>0</v>
      </c>
      <c r="BZ123" s="97">
        <v>0</v>
      </c>
      <c r="CA123" s="97">
        <v>0</v>
      </c>
      <c r="CB123" s="97">
        <v>0</v>
      </c>
      <c r="CC123" s="97">
        <v>0</v>
      </c>
      <c r="CD123" s="97"/>
      <c r="CE123" s="97"/>
      <c r="CF123" s="97"/>
      <c r="CG123" s="97"/>
      <c r="CH123" s="97"/>
      <c r="CI123" s="97"/>
      <c r="CJ123" s="97"/>
      <c r="CK123" s="97"/>
      <c r="CL123" s="97"/>
      <c r="CM123" s="97"/>
      <c r="CN123" s="97"/>
      <c r="CO123" s="97"/>
      <c r="CP123" s="97"/>
      <c r="CQ123" s="97"/>
      <c r="CR123" s="97"/>
      <c r="CS123" s="97"/>
      <c r="CT123" s="97"/>
      <c r="CU123" s="97"/>
      <c r="CV123" s="97"/>
      <c r="CW123" s="97"/>
      <c r="CX123" s="97"/>
      <c r="CY123" s="97"/>
      <c r="CZ123" s="97"/>
      <c r="DA123" s="97"/>
      <c r="DB123" s="97"/>
    </row>
    <row r="124" spans="1:106" ht="25.5" x14ac:dyDescent="0.2">
      <c r="A124" s="1">
        <f t="shared" si="2"/>
        <v>123</v>
      </c>
      <c r="B124" t="s">
        <v>4801</v>
      </c>
      <c r="C124" s="1">
        <v>0</v>
      </c>
      <c r="E124" s="97">
        <v>0</v>
      </c>
      <c r="F124" s="97">
        <v>0</v>
      </c>
      <c r="G124" s="97">
        <v>0</v>
      </c>
      <c r="H124" s="97">
        <v>0</v>
      </c>
      <c r="I124" s="97">
        <v>0</v>
      </c>
      <c r="J124" s="97">
        <v>0</v>
      </c>
      <c r="K124" s="97" t="s">
        <v>191</v>
      </c>
      <c r="L124" s="97">
        <v>0</v>
      </c>
      <c r="M124" s="97">
        <v>0</v>
      </c>
      <c r="N124" s="97">
        <v>0</v>
      </c>
      <c r="O124" s="97" t="s">
        <v>5077</v>
      </c>
      <c r="P124" s="97">
        <v>0</v>
      </c>
      <c r="S124" s="97"/>
      <c r="T124" s="97"/>
      <c r="U124" s="97">
        <v>0</v>
      </c>
      <c r="V124" s="97">
        <v>0</v>
      </c>
      <c r="W124" s="97"/>
      <c r="Z124" s="97">
        <v>0</v>
      </c>
      <c r="AA124" s="97" t="s">
        <v>175</v>
      </c>
      <c r="AB124" s="97">
        <v>0</v>
      </c>
      <c r="AC124" s="97">
        <v>0</v>
      </c>
      <c r="AD124" s="97">
        <v>0</v>
      </c>
      <c r="AE124" s="97"/>
      <c r="AF124" s="97"/>
      <c r="AI124" s="97"/>
      <c r="AJ124" s="97"/>
      <c r="AK124" s="97"/>
      <c r="AL124" s="97"/>
      <c r="AM124" s="97"/>
      <c r="AN124" s="97"/>
      <c r="AP124" s="97"/>
      <c r="AQ124" s="97"/>
      <c r="AR124" s="97"/>
      <c r="AT124" s="97"/>
      <c r="AU124" s="97"/>
      <c r="AV124" s="97"/>
      <c r="AW124" s="97">
        <v>0</v>
      </c>
      <c r="AX124" s="97"/>
      <c r="AY124" s="97">
        <v>0</v>
      </c>
      <c r="AZ124" s="97">
        <v>0</v>
      </c>
      <c r="BA124" s="97">
        <v>0</v>
      </c>
      <c r="BB124" s="97" t="s">
        <v>212</v>
      </c>
      <c r="BC124" s="97">
        <v>0</v>
      </c>
      <c r="BD124" s="97" t="s">
        <v>5348</v>
      </c>
      <c r="BE124" s="97">
        <v>0</v>
      </c>
      <c r="BF124" s="97"/>
      <c r="BG124" s="97"/>
      <c r="BI124" s="97"/>
      <c r="BJ124" s="97"/>
      <c r="BK124" s="97"/>
      <c r="BL124" s="97"/>
      <c r="BM124" s="97"/>
      <c r="BO124" s="97">
        <v>0</v>
      </c>
      <c r="BP124" s="97">
        <v>0</v>
      </c>
      <c r="BQ124" s="97"/>
      <c r="BR124" s="97"/>
      <c r="BS124" s="97"/>
      <c r="BT124" s="97"/>
      <c r="BU124" s="97">
        <v>0</v>
      </c>
      <c r="BV124" s="97" t="s">
        <v>212</v>
      </c>
      <c r="BW124" s="97">
        <v>0</v>
      </c>
      <c r="BX124" s="97">
        <v>0</v>
      </c>
      <c r="BY124" s="97">
        <v>0</v>
      </c>
      <c r="BZ124" s="97">
        <v>0</v>
      </c>
      <c r="CA124" s="97">
        <v>0</v>
      </c>
      <c r="CB124" s="97">
        <v>0</v>
      </c>
      <c r="CC124" s="97">
        <v>0</v>
      </c>
      <c r="CD124" s="97"/>
      <c r="CE124" s="97"/>
      <c r="CF124" s="97"/>
      <c r="CG124" s="97"/>
      <c r="CH124" s="97"/>
      <c r="CI124" s="97"/>
      <c r="CJ124" s="97"/>
      <c r="CK124" s="97"/>
      <c r="CL124" s="97"/>
      <c r="CM124" s="97"/>
      <c r="CN124" s="97"/>
      <c r="CO124" s="97"/>
      <c r="CP124" s="97"/>
      <c r="CQ124" s="97"/>
      <c r="CR124" s="97"/>
      <c r="CS124" s="97"/>
      <c r="CT124" s="97"/>
      <c r="CU124" s="97"/>
      <c r="CV124" s="97"/>
      <c r="CW124" s="97"/>
      <c r="CX124" s="97"/>
      <c r="CY124" s="97"/>
      <c r="CZ124" s="97"/>
      <c r="DA124" s="97"/>
      <c r="DB124" s="97"/>
    </row>
    <row r="125" spans="1:106" x14ac:dyDescent="0.2">
      <c r="A125" s="1">
        <f t="shared" si="2"/>
        <v>124</v>
      </c>
      <c r="B125" t="s">
        <v>4801</v>
      </c>
      <c r="C125" s="1">
        <v>0</v>
      </c>
      <c r="E125" s="97">
        <v>0</v>
      </c>
      <c r="F125" s="97">
        <v>0</v>
      </c>
      <c r="G125" s="97">
        <v>0</v>
      </c>
      <c r="H125" s="97">
        <v>0</v>
      </c>
      <c r="I125" s="97">
        <v>0</v>
      </c>
      <c r="J125" s="97">
        <v>0</v>
      </c>
      <c r="K125" s="97" t="s">
        <v>5034</v>
      </c>
      <c r="L125" s="97">
        <v>0</v>
      </c>
      <c r="M125" s="97">
        <v>0</v>
      </c>
      <c r="N125" s="97">
        <v>0</v>
      </c>
      <c r="O125" s="97" t="s">
        <v>244</v>
      </c>
      <c r="P125" s="97">
        <v>0</v>
      </c>
      <c r="S125" s="97"/>
      <c r="T125" s="97"/>
      <c r="U125" s="97">
        <v>0</v>
      </c>
      <c r="V125" s="97">
        <v>0</v>
      </c>
      <c r="W125" s="97"/>
      <c r="Z125" s="97">
        <v>0</v>
      </c>
      <c r="AA125" s="97" t="s">
        <v>224</v>
      </c>
      <c r="AB125" s="97">
        <v>0</v>
      </c>
      <c r="AC125" s="97">
        <v>0</v>
      </c>
      <c r="AD125" s="97">
        <v>0</v>
      </c>
      <c r="AE125" s="97"/>
      <c r="AF125" s="97"/>
      <c r="AI125" s="97"/>
      <c r="AJ125" s="97"/>
      <c r="AK125" s="97"/>
      <c r="AL125" s="97"/>
      <c r="AM125" s="97"/>
      <c r="AN125" s="97"/>
      <c r="AP125" s="97"/>
      <c r="AQ125" s="97"/>
      <c r="AR125" s="97"/>
      <c r="AT125" s="97"/>
      <c r="AU125" s="97"/>
      <c r="AV125" s="97"/>
      <c r="AW125" s="97">
        <v>0</v>
      </c>
      <c r="AX125" s="97"/>
      <c r="AY125" s="97">
        <v>0</v>
      </c>
      <c r="AZ125" s="97">
        <v>0</v>
      </c>
      <c r="BA125" s="97">
        <v>0</v>
      </c>
      <c r="BB125" s="97" t="s">
        <v>222</v>
      </c>
      <c r="BC125" s="97">
        <v>0</v>
      </c>
      <c r="BD125" s="97" t="s">
        <v>5349</v>
      </c>
      <c r="BE125" s="97">
        <v>0</v>
      </c>
      <c r="BF125" s="97"/>
      <c r="BG125" s="97"/>
      <c r="BI125" s="97"/>
      <c r="BJ125" s="97"/>
      <c r="BK125" s="97"/>
      <c r="BL125" s="97"/>
      <c r="BM125" s="97"/>
      <c r="BO125" s="97">
        <v>0</v>
      </c>
      <c r="BP125" s="97">
        <v>0</v>
      </c>
      <c r="BQ125" s="97"/>
      <c r="BR125" s="97"/>
      <c r="BS125" s="97"/>
      <c r="BT125" s="97"/>
      <c r="BU125" s="97">
        <v>0</v>
      </c>
      <c r="BV125" s="97" t="s">
        <v>224</v>
      </c>
      <c r="BW125" s="97">
        <v>0</v>
      </c>
      <c r="BX125" s="97">
        <v>0</v>
      </c>
      <c r="BY125" s="97">
        <v>0</v>
      </c>
      <c r="BZ125" s="97">
        <v>0</v>
      </c>
      <c r="CA125" s="97">
        <v>0</v>
      </c>
      <c r="CB125" s="97">
        <v>0</v>
      </c>
      <c r="CC125" s="97">
        <v>0</v>
      </c>
      <c r="CD125" s="97"/>
      <c r="CE125" s="97"/>
      <c r="CF125" s="97"/>
      <c r="CG125" s="97"/>
      <c r="CH125" s="97"/>
      <c r="CI125" s="97"/>
      <c r="CJ125" s="97"/>
      <c r="CK125" s="97"/>
      <c r="CL125" s="97"/>
      <c r="CM125" s="97"/>
      <c r="CN125" s="97"/>
      <c r="CO125" s="97"/>
      <c r="CP125" s="97"/>
      <c r="CQ125" s="97"/>
      <c r="CR125" s="97"/>
      <c r="CS125" s="97"/>
      <c r="CT125" s="97"/>
      <c r="CU125" s="97"/>
      <c r="CV125" s="97"/>
      <c r="CW125" s="97"/>
      <c r="CX125" s="97"/>
      <c r="CY125" s="97"/>
      <c r="CZ125" s="97"/>
      <c r="DA125" s="97"/>
      <c r="DB125" s="97"/>
    </row>
    <row r="126" spans="1:106" x14ac:dyDescent="0.2">
      <c r="A126" s="1">
        <f t="shared" si="2"/>
        <v>125</v>
      </c>
      <c r="B126" t="s">
        <v>4801</v>
      </c>
      <c r="C126" s="1">
        <v>0</v>
      </c>
      <c r="E126" s="97">
        <v>0</v>
      </c>
      <c r="F126" s="97">
        <v>0</v>
      </c>
      <c r="G126" s="97">
        <v>0</v>
      </c>
      <c r="H126" s="97">
        <v>0</v>
      </c>
      <c r="I126" s="97">
        <v>0</v>
      </c>
      <c r="J126" s="97">
        <v>0</v>
      </c>
      <c r="K126" s="97" t="s">
        <v>212</v>
      </c>
      <c r="L126" s="97">
        <v>0</v>
      </c>
      <c r="M126" s="97">
        <v>0</v>
      </c>
      <c r="N126" s="97">
        <v>0</v>
      </c>
      <c r="O126" s="97">
        <v>0</v>
      </c>
      <c r="P126" s="97">
        <v>0</v>
      </c>
      <c r="S126" s="97"/>
      <c r="T126" s="97"/>
      <c r="U126" s="97">
        <v>0</v>
      </c>
      <c r="V126" s="97">
        <v>0</v>
      </c>
      <c r="W126" s="97"/>
      <c r="Z126" s="97">
        <v>0</v>
      </c>
      <c r="AA126" s="97">
        <v>0</v>
      </c>
      <c r="AB126" s="97">
        <v>0</v>
      </c>
      <c r="AC126" s="97">
        <v>0</v>
      </c>
      <c r="AD126" s="97">
        <v>0</v>
      </c>
      <c r="AE126" s="97"/>
      <c r="AF126" s="97"/>
      <c r="AI126" s="97"/>
      <c r="AJ126" s="97"/>
      <c r="AK126" s="97"/>
      <c r="AL126" s="97"/>
      <c r="AM126" s="97"/>
      <c r="AN126" s="97"/>
      <c r="AP126" s="97"/>
      <c r="AQ126" s="97"/>
      <c r="AR126" s="97"/>
      <c r="AT126" s="97"/>
      <c r="AU126" s="97"/>
      <c r="AV126" s="97"/>
      <c r="AW126" s="97">
        <v>0</v>
      </c>
      <c r="AX126" s="97"/>
      <c r="AY126" s="97">
        <v>0</v>
      </c>
      <c r="AZ126" s="97">
        <v>0</v>
      </c>
      <c r="BA126" s="97">
        <v>0</v>
      </c>
      <c r="BB126" s="97" t="s">
        <v>224</v>
      </c>
      <c r="BC126" s="97">
        <v>0</v>
      </c>
      <c r="BD126" s="97">
        <v>0</v>
      </c>
      <c r="BE126" s="97">
        <v>0</v>
      </c>
      <c r="BF126" s="97"/>
      <c r="BG126" s="97"/>
      <c r="BI126" s="97"/>
      <c r="BJ126" s="97"/>
      <c r="BK126" s="97"/>
      <c r="BL126" s="97"/>
      <c r="BM126" s="97"/>
      <c r="BO126" s="97">
        <v>0</v>
      </c>
      <c r="BP126" s="97">
        <v>0</v>
      </c>
      <c r="BQ126" s="97"/>
      <c r="BR126" s="97"/>
      <c r="BS126" s="97"/>
      <c r="BT126" s="97"/>
      <c r="BU126" s="97">
        <v>0</v>
      </c>
      <c r="BV126" s="97">
        <v>0</v>
      </c>
      <c r="BW126" s="97">
        <v>0</v>
      </c>
      <c r="BX126" s="97">
        <v>0</v>
      </c>
      <c r="BY126" s="97">
        <v>0</v>
      </c>
      <c r="BZ126" s="97">
        <v>0</v>
      </c>
      <c r="CA126" s="97">
        <v>0</v>
      </c>
      <c r="CB126" s="97">
        <v>0</v>
      </c>
      <c r="CC126" s="97">
        <v>0</v>
      </c>
      <c r="CD126" s="97"/>
      <c r="CE126" s="97"/>
      <c r="CF126" s="97"/>
      <c r="CG126" s="97"/>
      <c r="CH126" s="97"/>
      <c r="CI126" s="97"/>
      <c r="CJ126" s="97"/>
      <c r="CK126" s="97"/>
      <c r="CL126" s="97"/>
      <c r="CM126" s="97"/>
      <c r="CN126" s="97"/>
      <c r="CO126" s="97"/>
      <c r="CP126" s="97"/>
      <c r="CQ126" s="97"/>
      <c r="CR126" s="97"/>
      <c r="CS126" s="97"/>
      <c r="CT126" s="97"/>
      <c r="CU126" s="97"/>
      <c r="CV126" s="97"/>
      <c r="CW126" s="97"/>
      <c r="CX126" s="97"/>
      <c r="CY126" s="97"/>
      <c r="CZ126" s="97"/>
      <c r="DA126" s="97"/>
      <c r="DB126" s="97"/>
    </row>
    <row r="127" spans="1:106" x14ac:dyDescent="0.2">
      <c r="A127" s="1">
        <f t="shared" si="2"/>
        <v>126</v>
      </c>
      <c r="B127" t="s">
        <v>4801</v>
      </c>
      <c r="C127" s="1">
        <v>0</v>
      </c>
      <c r="E127" s="97">
        <v>0</v>
      </c>
      <c r="F127" s="97">
        <v>0</v>
      </c>
      <c r="G127" s="97">
        <v>0</v>
      </c>
      <c r="H127" s="97">
        <v>0</v>
      </c>
      <c r="I127" s="97">
        <v>0</v>
      </c>
      <c r="J127" s="97">
        <v>0</v>
      </c>
      <c r="K127" s="97" t="s">
        <v>222</v>
      </c>
      <c r="L127" s="97">
        <v>0</v>
      </c>
      <c r="M127" s="97">
        <v>0</v>
      </c>
      <c r="N127" s="97">
        <v>0</v>
      </c>
      <c r="O127" s="97">
        <v>0</v>
      </c>
      <c r="P127" s="97">
        <v>0</v>
      </c>
      <c r="S127" s="97"/>
      <c r="T127" s="97"/>
      <c r="U127" s="97">
        <v>0</v>
      </c>
      <c r="V127" s="97">
        <v>0</v>
      </c>
      <c r="W127" s="97"/>
      <c r="Z127" s="97">
        <v>0</v>
      </c>
      <c r="AA127" s="97">
        <v>0</v>
      </c>
      <c r="AB127" s="97">
        <v>0</v>
      </c>
      <c r="AC127" s="97">
        <v>0</v>
      </c>
      <c r="AD127" s="97">
        <v>0</v>
      </c>
      <c r="AE127" s="97"/>
      <c r="AF127" s="97"/>
      <c r="AI127" s="97"/>
      <c r="AJ127" s="97"/>
      <c r="AK127" s="97"/>
      <c r="AL127" s="97"/>
      <c r="AM127" s="97"/>
      <c r="AN127" s="97"/>
      <c r="AP127" s="97"/>
      <c r="AQ127" s="97"/>
      <c r="AR127" s="97"/>
      <c r="AT127" s="97"/>
      <c r="AU127" s="97"/>
      <c r="AV127" s="97"/>
      <c r="AW127" s="97">
        <v>0</v>
      </c>
      <c r="AX127" s="97"/>
      <c r="AY127" s="97">
        <v>0</v>
      </c>
      <c r="AZ127" s="97">
        <v>0</v>
      </c>
      <c r="BA127" s="97">
        <v>0</v>
      </c>
      <c r="BB127" s="97" t="s">
        <v>263</v>
      </c>
      <c r="BC127" s="97">
        <v>0</v>
      </c>
      <c r="BD127" s="97">
        <v>0</v>
      </c>
      <c r="BE127" s="97">
        <v>0</v>
      </c>
      <c r="BF127" s="97"/>
      <c r="BG127" s="97"/>
      <c r="BI127" s="97"/>
      <c r="BJ127" s="97"/>
      <c r="BK127" s="97"/>
      <c r="BL127" s="97"/>
      <c r="BM127" s="97"/>
      <c r="BO127" s="97">
        <v>0</v>
      </c>
      <c r="BP127" s="97">
        <v>0</v>
      </c>
      <c r="BQ127" s="97"/>
      <c r="BR127" s="97"/>
      <c r="BS127" s="97"/>
      <c r="BT127" s="97"/>
      <c r="BU127" s="97">
        <v>0</v>
      </c>
      <c r="BV127" s="97">
        <v>0</v>
      </c>
      <c r="BW127" s="97">
        <v>0</v>
      </c>
      <c r="BX127" s="97">
        <v>0</v>
      </c>
      <c r="BY127" s="97">
        <v>0</v>
      </c>
      <c r="BZ127" s="97">
        <v>0</v>
      </c>
      <c r="CA127" s="97">
        <v>0</v>
      </c>
      <c r="CB127" s="97">
        <v>0</v>
      </c>
      <c r="CC127" s="97">
        <v>0</v>
      </c>
      <c r="CD127" s="97"/>
      <c r="CE127" s="97"/>
      <c r="CF127" s="97"/>
      <c r="CG127" s="97"/>
      <c r="CH127" s="97"/>
      <c r="CI127" s="97"/>
      <c r="CJ127" s="97"/>
      <c r="CK127" s="97"/>
      <c r="CL127" s="97"/>
      <c r="CM127" s="97"/>
      <c r="CN127" s="97"/>
      <c r="CO127" s="97"/>
      <c r="CP127" s="97"/>
      <c r="CQ127" s="97"/>
      <c r="CR127" s="97"/>
      <c r="CS127" s="97"/>
      <c r="CT127" s="97"/>
      <c r="CU127" s="97"/>
      <c r="CV127" s="97"/>
      <c r="CW127" s="97"/>
      <c r="CX127" s="97"/>
      <c r="CY127" s="97"/>
      <c r="CZ127" s="97"/>
      <c r="DA127" s="97"/>
      <c r="DB127" s="97"/>
    </row>
    <row r="128" spans="1:106" x14ac:dyDescent="0.2">
      <c r="A128" s="1">
        <f t="shared" si="2"/>
        <v>127</v>
      </c>
      <c r="B128" t="s">
        <v>4801</v>
      </c>
      <c r="C128" s="1">
        <v>0</v>
      </c>
      <c r="E128" s="97">
        <v>0</v>
      </c>
      <c r="F128" s="97">
        <v>0</v>
      </c>
      <c r="G128" s="97">
        <v>0</v>
      </c>
      <c r="H128" s="97">
        <v>0</v>
      </c>
      <c r="I128" s="97">
        <v>0</v>
      </c>
      <c r="J128" s="97">
        <v>0</v>
      </c>
      <c r="K128" s="97" t="s">
        <v>226</v>
      </c>
      <c r="L128" s="97">
        <v>0</v>
      </c>
      <c r="M128" s="97">
        <v>0</v>
      </c>
      <c r="N128" s="97">
        <v>0</v>
      </c>
      <c r="O128" s="97">
        <v>0</v>
      </c>
      <c r="P128" s="97">
        <v>0</v>
      </c>
      <c r="S128" s="97"/>
      <c r="T128" s="97"/>
      <c r="U128" s="97">
        <v>0</v>
      </c>
      <c r="V128" s="97">
        <v>0</v>
      </c>
      <c r="W128" s="97"/>
      <c r="Z128" s="97">
        <v>0</v>
      </c>
      <c r="AA128" s="97">
        <v>0</v>
      </c>
      <c r="AB128" s="97">
        <v>0</v>
      </c>
      <c r="AC128" s="97">
        <v>0</v>
      </c>
      <c r="AD128" s="97">
        <v>0</v>
      </c>
      <c r="AE128" s="97"/>
      <c r="AF128" s="97"/>
      <c r="AI128" s="97"/>
      <c r="AJ128" s="97"/>
      <c r="AK128" s="97"/>
      <c r="AL128" s="97"/>
      <c r="AM128" s="97"/>
      <c r="AN128" s="97"/>
      <c r="AP128" s="97"/>
      <c r="AQ128" s="97"/>
      <c r="AR128" s="97"/>
      <c r="AT128" s="97"/>
      <c r="AU128" s="97"/>
      <c r="AV128" s="97"/>
      <c r="AW128" s="97">
        <v>0</v>
      </c>
      <c r="AX128" s="97"/>
      <c r="AY128" s="97">
        <v>0</v>
      </c>
      <c r="AZ128" s="97">
        <v>0</v>
      </c>
      <c r="BA128" s="97">
        <v>0</v>
      </c>
      <c r="BB128" s="97">
        <v>0</v>
      </c>
      <c r="BC128" s="97">
        <v>0</v>
      </c>
      <c r="BD128" s="97">
        <v>0</v>
      </c>
      <c r="BE128" s="97">
        <v>0</v>
      </c>
      <c r="BF128" s="97"/>
      <c r="BG128" s="97"/>
      <c r="BI128" s="97"/>
      <c r="BJ128" s="97"/>
      <c r="BK128" s="97"/>
      <c r="BL128" s="97"/>
      <c r="BM128" s="97"/>
      <c r="BO128" s="97">
        <v>0</v>
      </c>
      <c r="BP128" s="97">
        <v>0</v>
      </c>
      <c r="BQ128" s="97"/>
      <c r="BR128" s="97"/>
      <c r="BS128" s="97"/>
      <c r="BT128" s="97"/>
      <c r="BU128" s="97">
        <v>0</v>
      </c>
      <c r="BV128" s="97">
        <v>0</v>
      </c>
      <c r="BW128" s="97">
        <v>0</v>
      </c>
      <c r="BX128" s="97">
        <v>0</v>
      </c>
      <c r="BY128" s="97">
        <v>0</v>
      </c>
      <c r="BZ128" s="97">
        <v>0</v>
      </c>
      <c r="CA128" s="97">
        <v>0</v>
      </c>
      <c r="CB128" s="97">
        <v>0</v>
      </c>
      <c r="CC128" s="97">
        <v>0</v>
      </c>
      <c r="CD128" s="97"/>
      <c r="CE128" s="97"/>
      <c r="CF128" s="97"/>
      <c r="CG128" s="97"/>
      <c r="CH128" s="97"/>
      <c r="CI128" s="97"/>
      <c r="CJ128" s="97"/>
      <c r="CK128" s="97"/>
      <c r="CL128" s="97"/>
      <c r="CM128" s="97"/>
      <c r="CN128" s="97"/>
      <c r="CO128" s="97"/>
      <c r="CP128" s="97"/>
      <c r="CQ128" s="97"/>
      <c r="CR128" s="97"/>
      <c r="CS128" s="97"/>
      <c r="CT128" s="97"/>
      <c r="CU128" s="97"/>
      <c r="CV128" s="97"/>
      <c r="CW128" s="97"/>
      <c r="CX128" s="97"/>
      <c r="CY128" s="97"/>
      <c r="CZ128" s="97"/>
      <c r="DA128" s="97"/>
      <c r="DB128" s="97"/>
    </row>
    <row r="129" spans="1:106" x14ac:dyDescent="0.2">
      <c r="A129" s="1">
        <f t="shared" si="2"/>
        <v>128</v>
      </c>
      <c r="B129" t="s">
        <v>4801</v>
      </c>
      <c r="C129" s="1">
        <v>0</v>
      </c>
      <c r="E129" s="97">
        <v>0</v>
      </c>
      <c r="F129" s="97">
        <v>0</v>
      </c>
      <c r="G129" s="97">
        <v>0</v>
      </c>
      <c r="H129" s="97">
        <v>0</v>
      </c>
      <c r="I129" s="97">
        <v>0</v>
      </c>
      <c r="J129" s="97">
        <v>0</v>
      </c>
      <c r="K129" s="97" t="s">
        <v>220</v>
      </c>
      <c r="L129" s="97">
        <v>0</v>
      </c>
      <c r="M129" s="97">
        <v>0</v>
      </c>
      <c r="N129" s="97">
        <v>0</v>
      </c>
      <c r="O129" s="97">
        <v>0</v>
      </c>
      <c r="P129" s="97">
        <v>0</v>
      </c>
      <c r="S129" s="97"/>
      <c r="T129" s="97"/>
      <c r="U129" s="97">
        <v>0</v>
      </c>
      <c r="V129" s="97">
        <v>0</v>
      </c>
      <c r="W129" s="97"/>
      <c r="Z129" s="97">
        <v>0</v>
      </c>
      <c r="AA129" s="97">
        <v>0</v>
      </c>
      <c r="AB129" s="97">
        <v>0</v>
      </c>
      <c r="AC129" s="97">
        <v>0</v>
      </c>
      <c r="AD129" s="97">
        <v>0</v>
      </c>
      <c r="AE129" s="97"/>
      <c r="AF129" s="97"/>
      <c r="AI129" s="97"/>
      <c r="AJ129" s="97"/>
      <c r="AK129" s="97"/>
      <c r="AL129" s="97"/>
      <c r="AM129" s="97"/>
      <c r="AN129" s="97"/>
      <c r="AP129" s="97"/>
      <c r="AQ129" s="97"/>
      <c r="AR129" s="97"/>
      <c r="AT129" s="97"/>
      <c r="AU129" s="97"/>
      <c r="AV129" s="97"/>
      <c r="AW129" s="97">
        <v>0</v>
      </c>
      <c r="AX129" s="97"/>
      <c r="AY129" s="97">
        <v>0</v>
      </c>
      <c r="AZ129" s="97">
        <v>0</v>
      </c>
      <c r="BA129" s="97">
        <v>0</v>
      </c>
      <c r="BB129" s="97">
        <v>0</v>
      </c>
      <c r="BC129" s="97">
        <v>0</v>
      </c>
      <c r="BD129" s="97">
        <v>0</v>
      </c>
      <c r="BE129" s="97">
        <v>0</v>
      </c>
      <c r="BF129" s="97"/>
      <c r="BG129" s="97"/>
      <c r="BI129" s="97"/>
      <c r="BJ129" s="97"/>
      <c r="BK129" s="97"/>
      <c r="BL129" s="97"/>
      <c r="BM129" s="97"/>
      <c r="BO129" s="97">
        <v>0</v>
      </c>
      <c r="BP129" s="97">
        <v>0</v>
      </c>
      <c r="BQ129" s="97"/>
      <c r="BR129" s="97"/>
      <c r="BS129" s="97"/>
      <c r="BT129" s="97"/>
      <c r="BU129" s="97">
        <v>0</v>
      </c>
      <c r="BV129" s="97">
        <v>0</v>
      </c>
      <c r="BW129" s="97">
        <v>0</v>
      </c>
      <c r="BX129" s="97">
        <v>0</v>
      </c>
      <c r="BY129" s="97">
        <v>0</v>
      </c>
      <c r="BZ129" s="97">
        <v>0</v>
      </c>
      <c r="CA129" s="97">
        <v>0</v>
      </c>
      <c r="CB129" s="97">
        <v>0</v>
      </c>
      <c r="CC129" s="97">
        <v>0</v>
      </c>
      <c r="CD129" s="97"/>
      <c r="CE129" s="97"/>
      <c r="CF129" s="97"/>
      <c r="CG129" s="97"/>
      <c r="CH129" s="97"/>
      <c r="CI129" s="97"/>
      <c r="CJ129" s="97"/>
      <c r="CK129" s="97"/>
      <c r="CL129" s="97"/>
      <c r="CM129" s="97"/>
      <c r="CN129" s="97"/>
      <c r="CO129" s="97"/>
      <c r="CP129" s="97"/>
      <c r="CQ129" s="97"/>
      <c r="CR129" s="97"/>
      <c r="CS129" s="97"/>
      <c r="CT129" s="97"/>
      <c r="CU129" s="97"/>
      <c r="CV129" s="97"/>
      <c r="CW129" s="97"/>
      <c r="CX129" s="97"/>
      <c r="CY129" s="97"/>
      <c r="CZ129" s="97"/>
      <c r="DA129" s="97"/>
      <c r="DB129" s="97"/>
    </row>
    <row r="130" spans="1:106" x14ac:dyDescent="0.2">
      <c r="A130" s="1">
        <f t="shared" si="2"/>
        <v>129</v>
      </c>
      <c r="B130" t="s">
        <v>4801</v>
      </c>
      <c r="C130" s="1">
        <v>0</v>
      </c>
      <c r="E130" s="97">
        <v>0</v>
      </c>
      <c r="F130" s="97">
        <v>0</v>
      </c>
      <c r="G130" s="97">
        <v>0</v>
      </c>
      <c r="H130" s="97">
        <v>0</v>
      </c>
      <c r="I130" s="97">
        <v>0</v>
      </c>
      <c r="J130" s="97">
        <v>0</v>
      </c>
      <c r="K130" s="97">
        <v>0</v>
      </c>
      <c r="L130" s="97">
        <v>0</v>
      </c>
      <c r="M130" s="97">
        <v>0</v>
      </c>
      <c r="N130" s="97">
        <v>0</v>
      </c>
      <c r="O130" s="97">
        <v>0</v>
      </c>
      <c r="P130" s="97">
        <v>0</v>
      </c>
      <c r="S130" s="97"/>
      <c r="T130" s="97"/>
      <c r="U130" s="97">
        <v>0</v>
      </c>
      <c r="V130" s="97">
        <v>0</v>
      </c>
      <c r="W130" s="97"/>
      <c r="Z130" s="97">
        <v>0</v>
      </c>
      <c r="AA130" s="97">
        <v>0</v>
      </c>
      <c r="AB130" s="97">
        <v>0</v>
      </c>
      <c r="AC130" s="97">
        <v>0</v>
      </c>
      <c r="AD130" s="97">
        <v>0</v>
      </c>
      <c r="AE130" s="97"/>
      <c r="AF130" s="97"/>
      <c r="AI130" s="97"/>
      <c r="AJ130" s="97"/>
      <c r="AK130" s="97"/>
      <c r="AL130" s="97"/>
      <c r="AM130" s="97"/>
      <c r="AN130" s="97"/>
      <c r="AP130" s="97"/>
      <c r="AQ130" s="97"/>
      <c r="AR130" s="97"/>
      <c r="AT130" s="97"/>
      <c r="AU130" s="97"/>
      <c r="AV130" s="97"/>
      <c r="AW130" s="97">
        <v>0</v>
      </c>
      <c r="AX130" s="97"/>
      <c r="AY130" s="97">
        <v>0</v>
      </c>
      <c r="AZ130" s="97">
        <v>0</v>
      </c>
      <c r="BA130" s="97">
        <v>0</v>
      </c>
      <c r="BB130" s="97">
        <v>0</v>
      </c>
      <c r="BC130" s="97">
        <v>0</v>
      </c>
      <c r="BD130" s="97">
        <v>0</v>
      </c>
      <c r="BE130" s="97">
        <v>0</v>
      </c>
      <c r="BF130" s="97"/>
      <c r="BG130" s="97"/>
      <c r="BI130" s="97"/>
      <c r="BJ130" s="97"/>
      <c r="BK130" s="97"/>
      <c r="BL130" s="97"/>
      <c r="BM130" s="97"/>
      <c r="BO130" s="97">
        <v>0</v>
      </c>
      <c r="BP130" s="97">
        <v>0</v>
      </c>
      <c r="BQ130" s="97"/>
      <c r="BR130" s="97"/>
      <c r="BS130" s="97"/>
      <c r="BT130" s="97"/>
      <c r="BU130" s="97">
        <v>0</v>
      </c>
      <c r="BV130" s="97">
        <v>0</v>
      </c>
      <c r="BW130" s="97">
        <v>0</v>
      </c>
      <c r="BX130" s="97">
        <v>0</v>
      </c>
      <c r="BY130" s="97">
        <v>0</v>
      </c>
      <c r="BZ130" s="97">
        <v>0</v>
      </c>
      <c r="CA130" s="97">
        <v>0</v>
      </c>
      <c r="CB130" s="97">
        <v>0</v>
      </c>
      <c r="CC130" s="97">
        <v>0</v>
      </c>
      <c r="CD130" s="97"/>
      <c r="CE130" s="97"/>
      <c r="CF130" s="97"/>
      <c r="CG130" s="97"/>
      <c r="CH130" s="97"/>
      <c r="CI130" s="97"/>
      <c r="CJ130" s="97"/>
      <c r="CK130" s="97"/>
      <c r="CL130" s="97"/>
      <c r="CM130" s="97"/>
      <c r="CN130" s="97"/>
      <c r="CO130" s="97"/>
      <c r="CP130" s="97"/>
      <c r="CQ130" s="97"/>
      <c r="CR130" s="97"/>
      <c r="CS130" s="97"/>
      <c r="CT130" s="97"/>
      <c r="CU130" s="97"/>
      <c r="CV130" s="97"/>
      <c r="CW130" s="97"/>
      <c r="CX130" s="97"/>
      <c r="CY130" s="97"/>
      <c r="CZ130" s="97"/>
      <c r="DA130" s="97"/>
      <c r="DB130" s="97"/>
    </row>
    <row r="131" spans="1:106" x14ac:dyDescent="0.2">
      <c r="A131" s="1">
        <f t="shared" si="2"/>
        <v>130</v>
      </c>
      <c r="B131" t="s">
        <v>4801</v>
      </c>
      <c r="C131" s="1">
        <v>0</v>
      </c>
      <c r="E131" s="97">
        <v>0</v>
      </c>
      <c r="F131" s="97">
        <v>0</v>
      </c>
      <c r="G131" s="97">
        <v>0</v>
      </c>
      <c r="H131" s="97">
        <v>0</v>
      </c>
      <c r="I131" s="97">
        <v>0</v>
      </c>
      <c r="J131" s="97">
        <v>0</v>
      </c>
      <c r="K131" s="97">
        <v>0</v>
      </c>
      <c r="L131" s="97">
        <v>0</v>
      </c>
      <c r="M131" s="97">
        <v>0</v>
      </c>
      <c r="N131" s="97">
        <v>0</v>
      </c>
      <c r="O131" s="97">
        <v>0</v>
      </c>
      <c r="P131" s="97">
        <v>0</v>
      </c>
      <c r="S131" s="97"/>
      <c r="T131" s="97"/>
      <c r="U131" s="97">
        <v>0</v>
      </c>
      <c r="V131" s="97">
        <v>0</v>
      </c>
      <c r="W131" s="97"/>
      <c r="Z131" s="97">
        <v>0</v>
      </c>
      <c r="AA131" s="97">
        <v>0</v>
      </c>
      <c r="AB131" s="97">
        <v>0</v>
      </c>
      <c r="AC131" s="97">
        <v>0</v>
      </c>
      <c r="AD131" s="97">
        <v>0</v>
      </c>
      <c r="AE131" s="97"/>
      <c r="AF131" s="97"/>
      <c r="AI131" s="97"/>
      <c r="AJ131" s="97"/>
      <c r="AK131" s="97"/>
      <c r="AL131" s="97"/>
      <c r="AM131" s="97"/>
      <c r="AN131" s="97"/>
      <c r="AP131" s="97"/>
      <c r="AQ131" s="97"/>
      <c r="AR131" s="97"/>
      <c r="AT131" s="97"/>
      <c r="AU131" s="97"/>
      <c r="AV131" s="97"/>
      <c r="AW131" s="97">
        <v>0</v>
      </c>
      <c r="AX131" s="97"/>
      <c r="AY131" s="97">
        <v>0</v>
      </c>
      <c r="AZ131" s="97">
        <v>0</v>
      </c>
      <c r="BA131" s="97">
        <v>0</v>
      </c>
      <c r="BB131" s="97">
        <v>0</v>
      </c>
      <c r="BC131" s="97">
        <v>0</v>
      </c>
      <c r="BD131" s="97">
        <v>0</v>
      </c>
      <c r="BE131" s="97">
        <v>0</v>
      </c>
      <c r="BF131" s="97"/>
      <c r="BG131" s="97"/>
      <c r="BI131" s="97"/>
      <c r="BJ131" s="97"/>
      <c r="BK131" s="97"/>
      <c r="BL131" s="97"/>
      <c r="BM131" s="97"/>
      <c r="BO131" s="97">
        <v>0</v>
      </c>
      <c r="BP131" s="97">
        <v>0</v>
      </c>
      <c r="BQ131" s="97"/>
      <c r="BR131" s="97"/>
      <c r="BS131" s="97"/>
      <c r="BT131" s="97"/>
      <c r="BU131" s="97">
        <v>0</v>
      </c>
      <c r="BV131" s="97">
        <v>0</v>
      </c>
      <c r="BW131" s="97">
        <v>0</v>
      </c>
      <c r="BX131" s="97">
        <v>0</v>
      </c>
      <c r="BY131" s="97">
        <v>0</v>
      </c>
      <c r="BZ131" s="97">
        <v>0</v>
      </c>
      <c r="CA131" s="97">
        <v>0</v>
      </c>
      <c r="CB131" s="97">
        <v>0</v>
      </c>
      <c r="CC131" s="97">
        <v>0</v>
      </c>
      <c r="CD131" s="97"/>
      <c r="CE131" s="97"/>
      <c r="CF131" s="97"/>
      <c r="CG131" s="97"/>
      <c r="CH131" s="97"/>
      <c r="CI131" s="97"/>
      <c r="CJ131" s="97"/>
      <c r="CK131" s="97"/>
      <c r="CL131" s="97"/>
      <c r="CM131" s="97"/>
      <c r="CN131" s="97"/>
      <c r="CO131" s="97"/>
      <c r="CP131" s="97"/>
      <c r="CQ131" s="97"/>
      <c r="CR131" s="97"/>
      <c r="CS131" s="97"/>
      <c r="CT131" s="97"/>
      <c r="CU131" s="97"/>
      <c r="CV131" s="97"/>
      <c r="CW131" s="97"/>
      <c r="CX131" s="97"/>
      <c r="CY131" s="97"/>
      <c r="CZ131" s="97"/>
      <c r="DA131" s="97"/>
      <c r="DB131" s="97"/>
    </row>
    <row r="132" spans="1:106" x14ac:dyDescent="0.2">
      <c r="A132" s="1">
        <f t="shared" si="2"/>
        <v>131</v>
      </c>
      <c r="B132" t="s">
        <v>4801</v>
      </c>
      <c r="C132" s="1">
        <v>0</v>
      </c>
      <c r="E132" s="97">
        <v>0</v>
      </c>
      <c r="F132" s="97">
        <v>0</v>
      </c>
      <c r="G132" s="97">
        <v>0</v>
      </c>
      <c r="H132" s="97">
        <v>0</v>
      </c>
      <c r="I132" s="97">
        <v>0</v>
      </c>
      <c r="J132" s="97">
        <v>0</v>
      </c>
      <c r="K132" s="97">
        <v>0</v>
      </c>
      <c r="L132" s="97">
        <v>0</v>
      </c>
      <c r="M132" s="97">
        <v>0</v>
      </c>
      <c r="N132" s="97">
        <v>0</v>
      </c>
      <c r="O132" s="97">
        <v>0</v>
      </c>
      <c r="P132" s="97">
        <v>0</v>
      </c>
      <c r="S132" s="97"/>
      <c r="T132" s="97"/>
      <c r="U132" s="97">
        <v>0</v>
      </c>
      <c r="V132" s="97">
        <v>0</v>
      </c>
      <c r="W132" s="97"/>
      <c r="Z132" s="97">
        <v>0</v>
      </c>
      <c r="AA132" s="97">
        <v>0</v>
      </c>
      <c r="AB132" s="97">
        <v>0</v>
      </c>
      <c r="AC132" s="97">
        <v>0</v>
      </c>
      <c r="AD132" s="97">
        <v>0</v>
      </c>
      <c r="AE132" s="97"/>
      <c r="AF132" s="97"/>
      <c r="AI132" s="97"/>
      <c r="AJ132" s="97"/>
      <c r="AK132" s="97"/>
      <c r="AL132" s="97"/>
      <c r="AM132" s="97"/>
      <c r="AN132" s="97"/>
      <c r="AP132" s="97"/>
      <c r="AQ132" s="97"/>
      <c r="AR132" s="97"/>
      <c r="AT132" s="97"/>
      <c r="AU132" s="97"/>
      <c r="AV132" s="97"/>
      <c r="AW132" s="97">
        <v>0</v>
      </c>
      <c r="AX132" s="97"/>
      <c r="AY132" s="97">
        <v>0</v>
      </c>
      <c r="AZ132" s="97">
        <v>0</v>
      </c>
      <c r="BA132" s="97">
        <v>0</v>
      </c>
      <c r="BB132" s="97">
        <v>0</v>
      </c>
      <c r="BC132" s="97">
        <v>0</v>
      </c>
      <c r="BD132" s="97">
        <v>0</v>
      </c>
      <c r="BE132" s="97">
        <v>0</v>
      </c>
      <c r="BF132" s="97"/>
      <c r="BG132" s="97"/>
      <c r="BI132" s="97"/>
      <c r="BJ132" s="97"/>
      <c r="BK132" s="97"/>
      <c r="BL132" s="97"/>
      <c r="BM132" s="97"/>
      <c r="BO132" s="97">
        <v>0</v>
      </c>
      <c r="BP132" s="97">
        <v>0</v>
      </c>
      <c r="BQ132" s="97"/>
      <c r="BR132" s="97"/>
      <c r="BS132" s="97"/>
      <c r="BT132" s="97"/>
      <c r="BU132" s="97">
        <v>0</v>
      </c>
      <c r="BV132" s="97">
        <v>0</v>
      </c>
      <c r="BW132" s="97">
        <v>0</v>
      </c>
      <c r="BX132" s="97">
        <v>0</v>
      </c>
      <c r="BY132" s="97">
        <v>0</v>
      </c>
      <c r="BZ132" s="97">
        <v>0</v>
      </c>
      <c r="CA132" s="97">
        <v>0</v>
      </c>
      <c r="CB132" s="97">
        <v>0</v>
      </c>
      <c r="CC132" s="97">
        <v>0</v>
      </c>
      <c r="CD132" s="97"/>
      <c r="CE132" s="97"/>
      <c r="CF132" s="97"/>
      <c r="CG132" s="97"/>
      <c r="CH132" s="97"/>
      <c r="CI132" s="97"/>
      <c r="CJ132" s="97"/>
      <c r="CK132" s="97"/>
      <c r="CL132" s="97"/>
      <c r="CM132" s="97"/>
      <c r="CN132" s="97"/>
      <c r="CO132" s="97"/>
      <c r="CP132" s="97"/>
      <c r="CQ132" s="97"/>
      <c r="CR132" s="97"/>
      <c r="CS132" s="97"/>
      <c r="CT132" s="97"/>
      <c r="CU132" s="97"/>
      <c r="CV132" s="97"/>
      <c r="CW132" s="97"/>
      <c r="CX132" s="97"/>
      <c r="CY132" s="97"/>
      <c r="CZ132" s="97"/>
      <c r="DA132" s="97"/>
      <c r="DB132" s="97"/>
    </row>
    <row r="133" spans="1:106" x14ac:dyDescent="0.2">
      <c r="A133" s="1">
        <f t="shared" ref="A133:A199" si="3">A132+1</f>
        <v>132</v>
      </c>
      <c r="B133" t="s">
        <v>4801</v>
      </c>
      <c r="C133" s="1">
        <v>0</v>
      </c>
      <c r="E133" s="97">
        <v>0</v>
      </c>
      <c r="F133" s="97">
        <v>0</v>
      </c>
      <c r="G133" s="97">
        <v>0</v>
      </c>
      <c r="H133" s="97">
        <v>0</v>
      </c>
      <c r="I133" s="97">
        <v>0</v>
      </c>
      <c r="J133" s="97">
        <v>0</v>
      </c>
      <c r="K133" s="97">
        <v>0</v>
      </c>
      <c r="L133" s="97">
        <v>0</v>
      </c>
      <c r="M133" s="97">
        <v>0</v>
      </c>
      <c r="N133" s="97">
        <v>0</v>
      </c>
      <c r="O133" s="97">
        <v>0</v>
      </c>
      <c r="P133" s="97">
        <v>0</v>
      </c>
      <c r="S133" s="97"/>
      <c r="T133" s="97"/>
      <c r="U133" s="97">
        <v>0</v>
      </c>
      <c r="V133" s="97">
        <v>0</v>
      </c>
      <c r="W133" s="97"/>
      <c r="Z133" s="97">
        <v>0</v>
      </c>
      <c r="AA133" s="97">
        <v>0</v>
      </c>
      <c r="AB133" s="97">
        <v>0</v>
      </c>
      <c r="AC133" s="97">
        <v>0</v>
      </c>
      <c r="AD133" s="97">
        <v>0</v>
      </c>
      <c r="AE133" s="97"/>
      <c r="AF133" s="97"/>
      <c r="AI133" s="97"/>
      <c r="AJ133" s="97"/>
      <c r="AK133" s="97"/>
      <c r="AL133" s="97"/>
      <c r="AM133" s="97"/>
      <c r="AN133" s="97"/>
      <c r="AP133" s="97"/>
      <c r="AQ133" s="97"/>
      <c r="AR133" s="97"/>
      <c r="AT133" s="97"/>
      <c r="AU133" s="97"/>
      <c r="AV133" s="97"/>
      <c r="AW133" s="97">
        <v>0</v>
      </c>
      <c r="AX133" s="97"/>
      <c r="AY133" s="97">
        <v>0</v>
      </c>
      <c r="AZ133" s="97">
        <v>0</v>
      </c>
      <c r="BA133" s="97">
        <v>0</v>
      </c>
      <c r="BB133" s="97">
        <v>0</v>
      </c>
      <c r="BC133" s="97">
        <v>0</v>
      </c>
      <c r="BD133" s="97">
        <v>0</v>
      </c>
      <c r="BE133" s="97">
        <v>0</v>
      </c>
      <c r="BF133" s="97"/>
      <c r="BG133" s="97"/>
      <c r="BI133" s="97"/>
      <c r="BJ133" s="97"/>
      <c r="BK133" s="97"/>
      <c r="BL133" s="97"/>
      <c r="BM133" s="97"/>
      <c r="BO133" s="97">
        <v>0</v>
      </c>
      <c r="BP133" s="97">
        <v>0</v>
      </c>
      <c r="BQ133" s="97"/>
      <c r="BR133" s="97"/>
      <c r="BS133" s="97"/>
      <c r="BT133" s="97"/>
      <c r="BU133" s="97">
        <v>0</v>
      </c>
      <c r="BV133" s="97">
        <v>0</v>
      </c>
      <c r="BW133" s="97">
        <v>0</v>
      </c>
      <c r="BX133" s="97">
        <v>0</v>
      </c>
      <c r="BY133" s="97">
        <v>0</v>
      </c>
      <c r="BZ133" s="97">
        <v>0</v>
      </c>
      <c r="CA133" s="97">
        <v>0</v>
      </c>
      <c r="CB133" s="97">
        <v>0</v>
      </c>
      <c r="CC133" s="97">
        <v>0</v>
      </c>
      <c r="CD133" s="97"/>
      <c r="CE133" s="97"/>
      <c r="CF133" s="97"/>
      <c r="CG133" s="97"/>
      <c r="CH133" s="97"/>
      <c r="CI133" s="97"/>
      <c r="CJ133" s="97"/>
      <c r="CK133" s="97"/>
      <c r="CL133" s="97"/>
      <c r="CM133" s="97"/>
      <c r="CN133" s="97"/>
      <c r="CO133" s="97"/>
      <c r="CP133" s="97"/>
      <c r="CQ133" s="97"/>
      <c r="CR133" s="97"/>
      <c r="CS133" s="97"/>
      <c r="CT133" s="97"/>
      <c r="CU133" s="97"/>
      <c r="CV133" s="97"/>
      <c r="CW133" s="97"/>
      <c r="CX133" s="97"/>
      <c r="CY133" s="97"/>
      <c r="CZ133" s="97"/>
      <c r="DA133" s="97"/>
      <c r="DB133" s="97"/>
    </row>
    <row r="134" spans="1:106" x14ac:dyDescent="0.2">
      <c r="A134" s="1">
        <f t="shared" si="3"/>
        <v>133</v>
      </c>
      <c r="B134" t="s">
        <v>4801</v>
      </c>
      <c r="C134" s="1">
        <v>0</v>
      </c>
      <c r="E134" s="97">
        <v>0</v>
      </c>
      <c r="F134" s="97">
        <v>0</v>
      </c>
      <c r="G134" s="97">
        <v>0</v>
      </c>
      <c r="H134" s="97">
        <v>0</v>
      </c>
      <c r="I134" s="97">
        <v>0</v>
      </c>
      <c r="J134" s="97">
        <v>0</v>
      </c>
      <c r="K134" s="97">
        <v>0</v>
      </c>
      <c r="L134" s="97">
        <v>0</v>
      </c>
      <c r="M134" s="97">
        <v>0</v>
      </c>
      <c r="N134" s="97">
        <v>0</v>
      </c>
      <c r="O134" s="97">
        <v>0</v>
      </c>
      <c r="P134" s="97">
        <v>0</v>
      </c>
      <c r="S134" s="97"/>
      <c r="T134" s="97"/>
      <c r="U134" s="97">
        <v>0</v>
      </c>
      <c r="V134" s="97">
        <v>0</v>
      </c>
      <c r="W134" s="97"/>
      <c r="Z134" s="97">
        <v>0</v>
      </c>
      <c r="AA134" s="97">
        <v>0</v>
      </c>
      <c r="AB134" s="97">
        <v>0</v>
      </c>
      <c r="AC134" s="97">
        <v>0</v>
      </c>
      <c r="AD134" s="97">
        <v>0</v>
      </c>
      <c r="AE134" s="97"/>
      <c r="AF134" s="97"/>
      <c r="AI134" s="97"/>
      <c r="AJ134" s="97"/>
      <c r="AK134" s="97"/>
      <c r="AL134" s="97"/>
      <c r="AM134" s="97"/>
      <c r="AN134" s="97"/>
      <c r="AP134" s="97"/>
      <c r="AQ134" s="97"/>
      <c r="AR134" s="97"/>
      <c r="AT134" s="97"/>
      <c r="AU134" s="97"/>
      <c r="AV134" s="97"/>
      <c r="AW134" s="97">
        <v>0</v>
      </c>
      <c r="AX134" s="97"/>
      <c r="AY134" s="97">
        <v>0</v>
      </c>
      <c r="AZ134" s="97">
        <v>0</v>
      </c>
      <c r="BA134" s="97">
        <v>0</v>
      </c>
      <c r="BB134" s="97">
        <v>0</v>
      </c>
      <c r="BC134" s="97">
        <v>0</v>
      </c>
      <c r="BD134" s="97">
        <v>0</v>
      </c>
      <c r="BE134" s="97">
        <v>0</v>
      </c>
      <c r="BF134" s="97"/>
      <c r="BG134" s="97"/>
      <c r="BI134" s="97"/>
      <c r="BJ134" s="97"/>
      <c r="BK134" s="97"/>
      <c r="BL134" s="97"/>
      <c r="BM134" s="97"/>
      <c r="BO134" s="97">
        <v>0</v>
      </c>
      <c r="BP134" s="97">
        <v>0</v>
      </c>
      <c r="BQ134" s="97"/>
      <c r="BR134" s="97"/>
      <c r="BS134" s="97"/>
      <c r="BT134" s="97"/>
      <c r="BU134" s="97">
        <v>0</v>
      </c>
      <c r="BV134" s="97">
        <v>0</v>
      </c>
      <c r="BW134" s="97">
        <v>0</v>
      </c>
      <c r="BX134" s="97">
        <v>0</v>
      </c>
      <c r="BY134" s="97">
        <v>0</v>
      </c>
      <c r="BZ134" s="97">
        <v>0</v>
      </c>
      <c r="CA134" s="97">
        <v>0</v>
      </c>
      <c r="CB134" s="97">
        <v>0</v>
      </c>
      <c r="CC134" s="97">
        <v>0</v>
      </c>
      <c r="CD134" s="97"/>
      <c r="CE134" s="97"/>
      <c r="CF134" s="97"/>
      <c r="CG134" s="97"/>
      <c r="CH134" s="97"/>
      <c r="CI134" s="97"/>
      <c r="CJ134" s="97"/>
      <c r="CK134" s="97"/>
      <c r="CL134" s="97"/>
      <c r="CM134" s="97"/>
      <c r="CN134" s="97"/>
      <c r="CO134" s="97"/>
      <c r="CP134" s="97"/>
      <c r="CQ134" s="97"/>
      <c r="CR134" s="97"/>
      <c r="CS134" s="97"/>
      <c r="CT134" s="97"/>
      <c r="CU134" s="97"/>
      <c r="CV134" s="97"/>
      <c r="CW134" s="97"/>
      <c r="CX134" s="97"/>
      <c r="CY134" s="97"/>
      <c r="CZ134" s="97"/>
      <c r="DA134" s="97"/>
      <c r="DB134" s="97"/>
    </row>
    <row r="135" spans="1:106" x14ac:dyDescent="0.2">
      <c r="A135" s="1">
        <f t="shared" si="3"/>
        <v>134</v>
      </c>
      <c r="B135" t="s">
        <v>4801</v>
      </c>
      <c r="C135" s="1">
        <v>0</v>
      </c>
      <c r="E135" s="97">
        <v>0</v>
      </c>
      <c r="F135" s="97">
        <v>0</v>
      </c>
      <c r="G135" s="97">
        <v>0</v>
      </c>
      <c r="H135" s="97">
        <v>0</v>
      </c>
      <c r="I135" s="97">
        <v>0</v>
      </c>
      <c r="J135" s="97">
        <v>0</v>
      </c>
      <c r="K135" s="97">
        <v>0</v>
      </c>
      <c r="L135" s="97">
        <v>0</v>
      </c>
      <c r="M135" s="97">
        <v>0</v>
      </c>
      <c r="N135" s="97">
        <v>0</v>
      </c>
      <c r="O135" s="97">
        <v>0</v>
      </c>
      <c r="P135" s="97">
        <v>0</v>
      </c>
      <c r="S135" s="97"/>
      <c r="T135" s="97"/>
      <c r="U135" s="97">
        <v>0</v>
      </c>
      <c r="V135" s="97">
        <v>0</v>
      </c>
      <c r="W135" s="97"/>
      <c r="Z135" s="97">
        <v>0</v>
      </c>
      <c r="AA135" s="97">
        <v>0</v>
      </c>
      <c r="AB135" s="97">
        <v>0</v>
      </c>
      <c r="AC135" s="97">
        <v>0</v>
      </c>
      <c r="AD135" s="97">
        <v>0</v>
      </c>
      <c r="AE135" s="97"/>
      <c r="AF135" s="97"/>
      <c r="AI135" s="97"/>
      <c r="AJ135" s="97"/>
      <c r="AK135" s="97"/>
      <c r="AL135" s="97"/>
      <c r="AM135" s="97"/>
      <c r="AN135" s="97"/>
      <c r="AP135" s="97"/>
      <c r="AQ135" s="97"/>
      <c r="AR135" s="97"/>
      <c r="AT135" s="97"/>
      <c r="AU135" s="97"/>
      <c r="AV135" s="97"/>
      <c r="AW135" s="97">
        <v>0</v>
      </c>
      <c r="AX135" s="97"/>
      <c r="AY135" s="97">
        <v>0</v>
      </c>
      <c r="AZ135" s="97">
        <v>0</v>
      </c>
      <c r="BA135" s="97">
        <v>0</v>
      </c>
      <c r="BB135" s="97">
        <v>0</v>
      </c>
      <c r="BC135" s="97">
        <v>0</v>
      </c>
      <c r="BD135" s="97">
        <v>0</v>
      </c>
      <c r="BE135" s="97">
        <v>0</v>
      </c>
      <c r="BF135" s="97"/>
      <c r="BG135" s="97"/>
      <c r="BI135" s="97"/>
      <c r="BJ135" s="97"/>
      <c r="BK135" s="97"/>
      <c r="BL135" s="97"/>
      <c r="BM135" s="97"/>
      <c r="BO135" s="97">
        <v>0</v>
      </c>
      <c r="BP135" s="97">
        <v>0</v>
      </c>
      <c r="BQ135" s="97"/>
      <c r="BR135" s="97"/>
      <c r="BS135" s="97"/>
      <c r="BT135" s="97"/>
      <c r="BU135" s="97">
        <v>0</v>
      </c>
      <c r="BV135" s="97">
        <v>0</v>
      </c>
      <c r="BW135" s="97">
        <v>0</v>
      </c>
      <c r="BX135" s="97">
        <v>0</v>
      </c>
      <c r="BY135" s="97">
        <v>0</v>
      </c>
      <c r="BZ135" s="97">
        <v>0</v>
      </c>
      <c r="CA135" s="97">
        <v>0</v>
      </c>
      <c r="CB135" s="97">
        <v>0</v>
      </c>
      <c r="CC135" s="97">
        <v>0</v>
      </c>
      <c r="CD135" s="97"/>
      <c r="CE135" s="97"/>
      <c r="CF135" s="97"/>
      <c r="CG135" s="97"/>
      <c r="CH135" s="97"/>
      <c r="CI135" s="97"/>
      <c r="CJ135" s="97"/>
      <c r="CK135" s="97"/>
      <c r="CL135" s="97"/>
      <c r="CM135" s="97"/>
      <c r="CN135" s="97"/>
      <c r="CO135" s="97"/>
      <c r="CP135" s="97"/>
      <c r="CQ135" s="97"/>
      <c r="CR135" s="97"/>
      <c r="CS135" s="97"/>
      <c r="CT135" s="97"/>
      <c r="CU135" s="97"/>
      <c r="CV135" s="97"/>
      <c r="CW135" s="97"/>
      <c r="CX135" s="97"/>
      <c r="CY135" s="97"/>
      <c r="CZ135" s="97"/>
      <c r="DA135" s="97"/>
      <c r="DB135" s="97"/>
    </row>
    <row r="136" spans="1:106" x14ac:dyDescent="0.2">
      <c r="A136" s="1">
        <f t="shared" si="3"/>
        <v>135</v>
      </c>
      <c r="B136" t="s">
        <v>4801</v>
      </c>
      <c r="C136" s="1">
        <v>0</v>
      </c>
      <c r="E136" s="97">
        <v>0</v>
      </c>
      <c r="F136" s="97">
        <v>0</v>
      </c>
      <c r="G136" s="97">
        <v>0</v>
      </c>
      <c r="H136" s="97">
        <v>0</v>
      </c>
      <c r="I136" s="97">
        <v>0</v>
      </c>
      <c r="J136" s="97">
        <v>0</v>
      </c>
      <c r="K136" s="97">
        <v>0</v>
      </c>
      <c r="L136" s="97">
        <v>0</v>
      </c>
      <c r="M136" s="97">
        <v>0</v>
      </c>
      <c r="N136" s="97">
        <v>0</v>
      </c>
      <c r="O136" s="97">
        <v>0</v>
      </c>
      <c r="P136" s="97">
        <v>0</v>
      </c>
      <c r="S136" s="97"/>
      <c r="T136" s="97"/>
      <c r="U136" s="97">
        <v>0</v>
      </c>
      <c r="V136" s="97">
        <v>0</v>
      </c>
      <c r="W136" s="97"/>
      <c r="Z136" s="97">
        <v>0</v>
      </c>
      <c r="AA136" s="97">
        <v>0</v>
      </c>
      <c r="AB136" s="97">
        <v>0</v>
      </c>
      <c r="AC136" s="97">
        <v>0</v>
      </c>
      <c r="AD136" s="97">
        <v>0</v>
      </c>
      <c r="AE136" s="97"/>
      <c r="AF136" s="97"/>
      <c r="AI136" s="97"/>
      <c r="AJ136" s="97"/>
      <c r="AK136" s="97"/>
      <c r="AL136" s="97"/>
      <c r="AM136" s="97"/>
      <c r="AN136" s="97"/>
      <c r="AP136" s="97"/>
      <c r="AQ136" s="97"/>
      <c r="AR136" s="97"/>
      <c r="AT136" s="97"/>
      <c r="AU136" s="97"/>
      <c r="AV136" s="97"/>
      <c r="AW136" s="97">
        <v>0</v>
      </c>
      <c r="AX136" s="97"/>
      <c r="AY136" s="97">
        <v>0</v>
      </c>
      <c r="AZ136" s="97">
        <v>0</v>
      </c>
      <c r="BA136" s="97">
        <v>0</v>
      </c>
      <c r="BB136" s="97">
        <v>0</v>
      </c>
      <c r="BC136" s="97">
        <v>0</v>
      </c>
      <c r="BD136" s="97">
        <v>0</v>
      </c>
      <c r="BE136" s="97">
        <v>0</v>
      </c>
      <c r="BF136" s="97"/>
      <c r="BG136" s="97"/>
      <c r="BI136" s="97"/>
      <c r="BJ136" s="97"/>
      <c r="BK136" s="97"/>
      <c r="BL136" s="97"/>
      <c r="BM136" s="97"/>
      <c r="BO136" s="97">
        <v>0</v>
      </c>
      <c r="BP136" s="97">
        <v>0</v>
      </c>
      <c r="BQ136" s="97"/>
      <c r="BR136" s="97"/>
      <c r="BS136" s="97"/>
      <c r="BT136" s="97"/>
      <c r="BU136" s="97">
        <v>0</v>
      </c>
      <c r="BV136" s="97">
        <v>0</v>
      </c>
      <c r="BW136" s="97">
        <v>0</v>
      </c>
      <c r="BX136" s="97">
        <v>0</v>
      </c>
      <c r="BY136" s="97">
        <v>0</v>
      </c>
      <c r="BZ136" s="97">
        <v>0</v>
      </c>
      <c r="CA136" s="97">
        <v>0</v>
      </c>
      <c r="CB136" s="97">
        <v>0</v>
      </c>
      <c r="CC136" s="97">
        <v>0</v>
      </c>
      <c r="CD136" s="97"/>
      <c r="CE136" s="97"/>
      <c r="CF136" s="97"/>
      <c r="CG136" s="97"/>
      <c r="CH136" s="97"/>
      <c r="CI136" s="97"/>
      <c r="CJ136" s="97"/>
      <c r="CK136" s="97"/>
      <c r="CL136" s="97"/>
      <c r="CM136" s="97"/>
      <c r="CN136" s="97"/>
      <c r="CO136" s="97"/>
      <c r="CP136" s="97"/>
      <c r="CQ136" s="97"/>
      <c r="CR136" s="97"/>
      <c r="CS136" s="97"/>
      <c r="CT136" s="97"/>
      <c r="CU136" s="97"/>
      <c r="CV136" s="97"/>
      <c r="CW136" s="97"/>
      <c r="CX136" s="97"/>
      <c r="CY136" s="97"/>
      <c r="CZ136" s="97"/>
      <c r="DA136" s="97"/>
      <c r="DB136" s="97"/>
    </row>
    <row r="137" spans="1:106" x14ac:dyDescent="0.2">
      <c r="A137" s="1">
        <f t="shared" si="3"/>
        <v>136</v>
      </c>
      <c r="B137" t="s">
        <v>4801</v>
      </c>
      <c r="C137" s="1">
        <v>0</v>
      </c>
      <c r="E137" s="97">
        <v>0</v>
      </c>
      <c r="F137" s="97">
        <v>0</v>
      </c>
      <c r="G137" s="97">
        <v>0</v>
      </c>
      <c r="H137" s="97">
        <v>0</v>
      </c>
      <c r="I137" s="97">
        <v>0</v>
      </c>
      <c r="J137" s="97">
        <v>0</v>
      </c>
      <c r="K137" s="97">
        <v>0</v>
      </c>
      <c r="L137" s="97">
        <v>0</v>
      </c>
      <c r="M137" s="97">
        <v>0</v>
      </c>
      <c r="N137" s="97">
        <v>0</v>
      </c>
      <c r="O137" s="97">
        <v>0</v>
      </c>
      <c r="P137" s="97">
        <v>0</v>
      </c>
      <c r="S137" s="97"/>
      <c r="T137" s="97"/>
      <c r="U137" s="97">
        <v>0</v>
      </c>
      <c r="V137" s="97">
        <v>0</v>
      </c>
      <c r="W137" s="97"/>
      <c r="Z137" s="97">
        <v>0</v>
      </c>
      <c r="AA137" s="97">
        <v>0</v>
      </c>
      <c r="AB137" s="97">
        <v>0</v>
      </c>
      <c r="AC137" s="97">
        <v>0</v>
      </c>
      <c r="AD137" s="97">
        <v>0</v>
      </c>
      <c r="AE137" s="97"/>
      <c r="AF137" s="97"/>
      <c r="AI137" s="97"/>
      <c r="AJ137" s="97"/>
      <c r="AK137" s="97"/>
      <c r="AL137" s="97"/>
      <c r="AM137" s="97"/>
      <c r="AN137" s="97"/>
      <c r="AP137" s="97"/>
      <c r="AQ137" s="97"/>
      <c r="AR137" s="97"/>
      <c r="AT137" s="97"/>
      <c r="AU137" s="97"/>
      <c r="AV137" s="97"/>
      <c r="AW137" s="97">
        <v>0</v>
      </c>
      <c r="AX137" s="97"/>
      <c r="AY137" s="97">
        <v>0</v>
      </c>
      <c r="AZ137" s="97">
        <v>0</v>
      </c>
      <c r="BA137" s="97">
        <v>0</v>
      </c>
      <c r="BB137" s="97">
        <v>0</v>
      </c>
      <c r="BC137" s="97">
        <v>0</v>
      </c>
      <c r="BD137" s="97">
        <v>0</v>
      </c>
      <c r="BE137" s="97">
        <v>0</v>
      </c>
      <c r="BF137" s="97"/>
      <c r="BG137" s="97"/>
      <c r="BI137" s="97"/>
      <c r="BJ137" s="97"/>
      <c r="BK137" s="97"/>
      <c r="BL137" s="97"/>
      <c r="BM137" s="97"/>
      <c r="BO137" s="97">
        <v>0</v>
      </c>
      <c r="BP137" s="97">
        <v>0</v>
      </c>
      <c r="BQ137" s="97"/>
      <c r="BR137" s="97"/>
      <c r="BS137" s="97"/>
      <c r="BT137" s="97"/>
      <c r="BU137" s="97">
        <v>0</v>
      </c>
      <c r="BV137" s="97">
        <v>0</v>
      </c>
      <c r="BW137" s="97">
        <v>0</v>
      </c>
      <c r="BX137" s="97">
        <v>0</v>
      </c>
      <c r="BY137" s="97">
        <v>0</v>
      </c>
      <c r="BZ137" s="97">
        <v>0</v>
      </c>
      <c r="CA137" s="97">
        <v>0</v>
      </c>
      <c r="CB137" s="97">
        <v>0</v>
      </c>
      <c r="CC137" s="97">
        <v>0</v>
      </c>
      <c r="CD137" s="97"/>
      <c r="CE137" s="97"/>
      <c r="CF137" s="97"/>
      <c r="CG137" s="97"/>
      <c r="CH137" s="97"/>
      <c r="CI137" s="97"/>
      <c r="CJ137" s="97"/>
      <c r="CK137" s="97"/>
      <c r="CL137" s="97"/>
      <c r="CM137" s="97"/>
      <c r="CN137" s="97"/>
      <c r="CO137" s="97"/>
      <c r="CP137" s="97"/>
      <c r="CQ137" s="97"/>
      <c r="CR137" s="97"/>
      <c r="CS137" s="97"/>
      <c r="CT137" s="97"/>
      <c r="CU137" s="97"/>
      <c r="CV137" s="97"/>
      <c r="CW137" s="97"/>
      <c r="CX137" s="97"/>
      <c r="CY137" s="97"/>
      <c r="CZ137" s="97"/>
      <c r="DA137" s="97"/>
      <c r="DB137" s="97"/>
    </row>
    <row r="138" spans="1:106" x14ac:dyDescent="0.2">
      <c r="A138" s="1">
        <f t="shared" si="3"/>
        <v>137</v>
      </c>
      <c r="B138" t="s">
        <v>4801</v>
      </c>
      <c r="C138" s="1">
        <v>0</v>
      </c>
      <c r="E138" s="97">
        <v>0</v>
      </c>
      <c r="F138" s="97">
        <v>0</v>
      </c>
      <c r="G138" s="97">
        <v>0</v>
      </c>
      <c r="H138" s="97">
        <v>0</v>
      </c>
      <c r="I138" s="97">
        <v>0</v>
      </c>
      <c r="J138" s="97">
        <v>0</v>
      </c>
      <c r="K138" s="97">
        <v>0</v>
      </c>
      <c r="L138" s="97">
        <v>0</v>
      </c>
      <c r="M138" s="97">
        <v>0</v>
      </c>
      <c r="N138" s="97">
        <v>0</v>
      </c>
      <c r="O138" s="97">
        <v>0</v>
      </c>
      <c r="P138" s="97">
        <v>0</v>
      </c>
      <c r="S138" s="97"/>
      <c r="T138" s="97"/>
      <c r="U138" s="97">
        <v>0</v>
      </c>
      <c r="V138" s="97">
        <v>0</v>
      </c>
      <c r="W138" s="97"/>
      <c r="Z138" s="97">
        <v>0</v>
      </c>
      <c r="AA138" s="97">
        <v>0</v>
      </c>
      <c r="AB138" s="97">
        <v>0</v>
      </c>
      <c r="AC138" s="97">
        <v>0</v>
      </c>
      <c r="AD138" s="97">
        <v>0</v>
      </c>
      <c r="AE138" s="97"/>
      <c r="AF138" s="97"/>
      <c r="AI138" s="97"/>
      <c r="AJ138" s="97"/>
      <c r="AK138" s="97"/>
      <c r="AL138" s="97"/>
      <c r="AM138" s="97"/>
      <c r="AN138" s="97"/>
      <c r="AP138" s="97"/>
      <c r="AQ138" s="97"/>
      <c r="AR138" s="97"/>
      <c r="AT138" s="97"/>
      <c r="AU138" s="97"/>
      <c r="AV138" s="97"/>
      <c r="AW138" s="97">
        <v>0</v>
      </c>
      <c r="AX138" s="97"/>
      <c r="AY138" s="97">
        <v>0</v>
      </c>
      <c r="AZ138" s="97">
        <v>0</v>
      </c>
      <c r="BA138" s="97">
        <v>0</v>
      </c>
      <c r="BB138" s="97">
        <v>0</v>
      </c>
      <c r="BC138" s="97">
        <v>0</v>
      </c>
      <c r="BD138" s="97">
        <v>0</v>
      </c>
      <c r="BE138" s="97">
        <v>0</v>
      </c>
      <c r="BF138" s="97"/>
      <c r="BG138" s="97"/>
      <c r="BI138" s="97"/>
      <c r="BJ138" s="97"/>
      <c r="BK138" s="97"/>
      <c r="BL138" s="97"/>
      <c r="BM138" s="97"/>
      <c r="BO138" s="97">
        <v>0</v>
      </c>
      <c r="BP138" s="97">
        <v>0</v>
      </c>
      <c r="BQ138" s="97"/>
      <c r="BR138" s="97"/>
      <c r="BS138" s="97"/>
      <c r="BT138" s="97"/>
      <c r="BU138" s="97">
        <v>0</v>
      </c>
      <c r="BV138" s="97">
        <v>0</v>
      </c>
      <c r="BW138" s="97">
        <v>0</v>
      </c>
      <c r="BX138" s="97">
        <v>0</v>
      </c>
      <c r="BY138" s="97">
        <v>0</v>
      </c>
      <c r="BZ138" s="97">
        <v>0</v>
      </c>
      <c r="CA138" s="97">
        <v>0</v>
      </c>
      <c r="CB138" s="97">
        <v>0</v>
      </c>
      <c r="CC138" s="97">
        <v>0</v>
      </c>
      <c r="CD138" s="97"/>
      <c r="CE138" s="97"/>
      <c r="CF138" s="97"/>
      <c r="CG138" s="97"/>
      <c r="CH138" s="97"/>
      <c r="CI138" s="97"/>
      <c r="CJ138" s="97"/>
      <c r="CK138" s="97"/>
      <c r="CL138" s="97"/>
      <c r="CM138" s="97"/>
      <c r="CN138" s="97"/>
      <c r="CO138" s="97"/>
      <c r="CP138" s="97"/>
      <c r="CQ138" s="97"/>
      <c r="CR138" s="97"/>
      <c r="CS138" s="97"/>
      <c r="CT138" s="97"/>
      <c r="CU138" s="97"/>
      <c r="CV138" s="97"/>
      <c r="CW138" s="97"/>
      <c r="CX138" s="97"/>
      <c r="CY138" s="97"/>
      <c r="CZ138" s="97"/>
      <c r="DA138" s="97"/>
      <c r="DB138" s="97"/>
    </row>
    <row r="139" spans="1:106" x14ac:dyDescent="0.2">
      <c r="A139" s="1">
        <f t="shared" si="3"/>
        <v>138</v>
      </c>
      <c r="B139" t="s">
        <v>4801</v>
      </c>
      <c r="C139" s="1">
        <v>0</v>
      </c>
      <c r="E139" s="97">
        <v>0</v>
      </c>
      <c r="F139" s="97">
        <v>0</v>
      </c>
      <c r="G139" s="97">
        <v>0</v>
      </c>
      <c r="H139" s="97">
        <v>0</v>
      </c>
      <c r="I139" s="97">
        <v>0</v>
      </c>
      <c r="J139" s="97">
        <v>0</v>
      </c>
      <c r="K139" s="97">
        <v>0</v>
      </c>
      <c r="L139" s="97">
        <v>0</v>
      </c>
      <c r="M139" s="97">
        <v>0</v>
      </c>
      <c r="N139" s="97">
        <v>0</v>
      </c>
      <c r="O139" s="97">
        <v>0</v>
      </c>
      <c r="P139" s="97">
        <v>0</v>
      </c>
      <c r="S139" s="97"/>
      <c r="T139" s="97"/>
      <c r="U139" s="97">
        <v>0</v>
      </c>
      <c r="V139" s="97">
        <v>0</v>
      </c>
      <c r="W139" s="97"/>
      <c r="Z139" s="97">
        <v>0</v>
      </c>
      <c r="AA139" s="97">
        <v>0</v>
      </c>
      <c r="AB139" s="97">
        <v>0</v>
      </c>
      <c r="AC139" s="97">
        <v>0</v>
      </c>
      <c r="AD139" s="97">
        <v>0</v>
      </c>
      <c r="AE139" s="97"/>
      <c r="AF139" s="97"/>
      <c r="AI139" s="97"/>
      <c r="AJ139" s="97"/>
      <c r="AK139" s="97"/>
      <c r="AL139" s="97"/>
      <c r="AM139" s="97"/>
      <c r="AN139" s="97"/>
      <c r="AP139" s="97"/>
      <c r="AQ139" s="97"/>
      <c r="AR139" s="97"/>
      <c r="AT139" s="97"/>
      <c r="AU139" s="97"/>
      <c r="AV139" s="97"/>
      <c r="AW139" s="97">
        <v>0</v>
      </c>
      <c r="AX139" s="97"/>
      <c r="AY139" s="97">
        <v>0</v>
      </c>
      <c r="AZ139" s="97">
        <v>0</v>
      </c>
      <c r="BA139" s="97">
        <v>0</v>
      </c>
      <c r="BB139" s="97">
        <v>0</v>
      </c>
      <c r="BC139" s="97">
        <v>0</v>
      </c>
      <c r="BD139" s="97">
        <v>0</v>
      </c>
      <c r="BE139" s="97">
        <v>0</v>
      </c>
      <c r="BF139" s="97"/>
      <c r="BG139" s="97"/>
      <c r="BI139" s="97"/>
      <c r="BJ139" s="97"/>
      <c r="BK139" s="97"/>
      <c r="BL139" s="97"/>
      <c r="BM139" s="97"/>
      <c r="BO139" s="97">
        <v>0</v>
      </c>
      <c r="BP139" s="97">
        <v>0</v>
      </c>
      <c r="BQ139" s="97"/>
      <c r="BR139" s="97"/>
      <c r="BS139" s="97"/>
      <c r="BT139" s="97"/>
      <c r="BU139" s="97">
        <v>0</v>
      </c>
      <c r="BV139" s="97">
        <v>0</v>
      </c>
      <c r="BW139" s="97">
        <v>0</v>
      </c>
      <c r="BX139" s="97">
        <v>0</v>
      </c>
      <c r="BY139" s="97">
        <v>0</v>
      </c>
      <c r="BZ139" s="97">
        <v>0</v>
      </c>
      <c r="CA139" s="97">
        <v>0</v>
      </c>
      <c r="CB139" s="97">
        <v>0</v>
      </c>
      <c r="CC139" s="97">
        <v>0</v>
      </c>
      <c r="CD139" s="97"/>
      <c r="CE139" s="97"/>
      <c r="CF139" s="97"/>
      <c r="CG139" s="97"/>
      <c r="CH139" s="97"/>
      <c r="CI139" s="97"/>
      <c r="CJ139" s="97"/>
      <c r="CK139" s="97"/>
      <c r="CL139" s="97"/>
      <c r="CM139" s="97"/>
      <c r="CN139" s="97"/>
      <c r="CO139" s="97"/>
      <c r="CP139" s="97"/>
      <c r="CQ139" s="97"/>
      <c r="CR139" s="97"/>
      <c r="CS139" s="97"/>
      <c r="CT139" s="97"/>
      <c r="CU139" s="97"/>
      <c r="CV139" s="97"/>
      <c r="CW139" s="97"/>
      <c r="CX139" s="97"/>
      <c r="CY139" s="97"/>
      <c r="CZ139" s="97"/>
      <c r="DA139" s="97"/>
      <c r="DB139" s="97"/>
    </row>
    <row r="140" spans="1:106" x14ac:dyDescent="0.2">
      <c r="A140" s="1">
        <f t="shared" si="3"/>
        <v>139</v>
      </c>
      <c r="B140" t="s">
        <v>4801</v>
      </c>
      <c r="C140" s="1">
        <v>0</v>
      </c>
      <c r="E140" s="97">
        <v>0</v>
      </c>
      <c r="F140" s="97">
        <v>0</v>
      </c>
      <c r="G140" s="97">
        <v>0</v>
      </c>
      <c r="H140" s="97">
        <v>0</v>
      </c>
      <c r="I140" s="97">
        <v>0</v>
      </c>
      <c r="J140" s="97">
        <v>0</v>
      </c>
      <c r="K140" s="97">
        <v>0</v>
      </c>
      <c r="L140" s="97">
        <v>0</v>
      </c>
      <c r="M140" s="97">
        <v>0</v>
      </c>
      <c r="N140" s="97">
        <v>0</v>
      </c>
      <c r="O140" s="97">
        <v>0</v>
      </c>
      <c r="P140" s="97">
        <v>0</v>
      </c>
      <c r="S140" s="97"/>
      <c r="T140" s="97"/>
      <c r="U140" s="97">
        <v>0</v>
      </c>
      <c r="V140" s="97">
        <v>0</v>
      </c>
      <c r="W140" s="97"/>
      <c r="Z140" s="97">
        <v>0</v>
      </c>
      <c r="AA140" s="97">
        <v>0</v>
      </c>
      <c r="AB140" s="97">
        <v>0</v>
      </c>
      <c r="AC140" s="97">
        <v>0</v>
      </c>
      <c r="AD140" s="97">
        <v>0</v>
      </c>
      <c r="AE140" s="97"/>
      <c r="AF140" s="97"/>
      <c r="AI140" s="97"/>
      <c r="AJ140" s="97"/>
      <c r="AK140" s="97"/>
      <c r="AL140" s="97"/>
      <c r="AM140" s="97"/>
      <c r="AN140" s="97"/>
      <c r="AP140" s="97"/>
      <c r="AQ140" s="97"/>
      <c r="AR140" s="97"/>
      <c r="AT140" s="97"/>
      <c r="AU140" s="97"/>
      <c r="AV140" s="97"/>
      <c r="AW140" s="97">
        <v>0</v>
      </c>
      <c r="AX140" s="97"/>
      <c r="AY140" s="97">
        <v>0</v>
      </c>
      <c r="AZ140" s="97">
        <v>0</v>
      </c>
      <c r="BA140" s="97">
        <v>0</v>
      </c>
      <c r="BB140" s="97">
        <v>0</v>
      </c>
      <c r="BC140" s="97">
        <v>0</v>
      </c>
      <c r="BD140" s="97">
        <v>0</v>
      </c>
      <c r="BE140" s="97">
        <v>0</v>
      </c>
      <c r="BF140" s="97"/>
      <c r="BG140" s="97"/>
      <c r="BI140" s="97"/>
      <c r="BJ140" s="97"/>
      <c r="BK140" s="97"/>
      <c r="BL140" s="97"/>
      <c r="BM140" s="97"/>
      <c r="BO140" s="97">
        <v>0</v>
      </c>
      <c r="BP140" s="97">
        <v>0</v>
      </c>
      <c r="BQ140" s="97"/>
      <c r="BR140" s="97"/>
      <c r="BS140" s="97"/>
      <c r="BT140" s="97"/>
      <c r="BU140" s="97">
        <v>0</v>
      </c>
      <c r="BV140" s="97">
        <v>0</v>
      </c>
      <c r="BW140" s="97">
        <v>0</v>
      </c>
      <c r="BX140" s="97">
        <v>0</v>
      </c>
      <c r="BY140" s="97">
        <v>0</v>
      </c>
      <c r="BZ140" s="97">
        <v>0</v>
      </c>
      <c r="CA140" s="97">
        <v>0</v>
      </c>
      <c r="CB140" s="97">
        <v>0</v>
      </c>
      <c r="CC140" s="97">
        <v>0</v>
      </c>
      <c r="CD140" s="97"/>
      <c r="CE140" s="97"/>
      <c r="CF140" s="97"/>
      <c r="CG140" s="97"/>
      <c r="CH140" s="97"/>
      <c r="CI140" s="97"/>
      <c r="CJ140" s="97"/>
      <c r="CK140" s="97"/>
      <c r="CL140" s="97"/>
      <c r="CM140" s="97"/>
      <c r="CN140" s="97"/>
      <c r="CO140" s="97"/>
      <c r="CP140" s="97"/>
      <c r="CQ140" s="97"/>
      <c r="CR140" s="97"/>
      <c r="CS140" s="97"/>
      <c r="CT140" s="97"/>
      <c r="CU140" s="97"/>
      <c r="CV140" s="97"/>
      <c r="CW140" s="97"/>
      <c r="CX140" s="97"/>
      <c r="CY140" s="97"/>
      <c r="CZ140" s="97"/>
      <c r="DA140" s="97"/>
      <c r="DB140" s="97"/>
    </row>
    <row r="141" spans="1:106" x14ac:dyDescent="0.2">
      <c r="A141" s="1">
        <f t="shared" si="3"/>
        <v>140</v>
      </c>
      <c r="B141" t="s">
        <v>4801</v>
      </c>
      <c r="C141" s="1">
        <v>0</v>
      </c>
      <c r="E141" s="97">
        <v>0</v>
      </c>
      <c r="F141" s="97">
        <v>0</v>
      </c>
      <c r="G141" s="97">
        <v>0</v>
      </c>
      <c r="H141" s="97">
        <v>0</v>
      </c>
      <c r="I141" s="97">
        <v>0</v>
      </c>
      <c r="J141" s="97">
        <v>0</v>
      </c>
      <c r="K141" s="97">
        <v>0</v>
      </c>
      <c r="L141" s="97">
        <v>0</v>
      </c>
      <c r="M141" s="97">
        <v>0</v>
      </c>
      <c r="N141" s="97">
        <v>0</v>
      </c>
      <c r="O141" s="97">
        <v>0</v>
      </c>
      <c r="P141" s="97">
        <v>0</v>
      </c>
      <c r="S141" s="97"/>
      <c r="T141" s="97"/>
      <c r="U141" s="97">
        <v>0</v>
      </c>
      <c r="V141" s="97">
        <v>0</v>
      </c>
      <c r="W141" s="97"/>
      <c r="Z141" s="97">
        <v>0</v>
      </c>
      <c r="AA141" s="97">
        <v>0</v>
      </c>
      <c r="AB141" s="97">
        <v>0</v>
      </c>
      <c r="AC141" s="97">
        <v>0</v>
      </c>
      <c r="AD141" s="97">
        <v>0</v>
      </c>
      <c r="AE141" s="97"/>
      <c r="AF141" s="97"/>
      <c r="AI141" s="97"/>
      <c r="AJ141" s="97"/>
      <c r="AK141" s="97"/>
      <c r="AL141" s="97"/>
      <c r="AM141" s="97"/>
      <c r="AN141" s="97"/>
      <c r="AP141" s="97"/>
      <c r="AQ141" s="97"/>
      <c r="AR141" s="97"/>
      <c r="AT141" s="97"/>
      <c r="AU141" s="97"/>
      <c r="AV141" s="97"/>
      <c r="AW141" s="97">
        <v>0</v>
      </c>
      <c r="AX141" s="97"/>
      <c r="AY141" s="97">
        <v>0</v>
      </c>
      <c r="AZ141" s="97">
        <v>0</v>
      </c>
      <c r="BA141" s="97">
        <v>0</v>
      </c>
      <c r="BB141" s="97">
        <v>0</v>
      </c>
      <c r="BC141" s="97">
        <v>0</v>
      </c>
      <c r="BD141" s="97">
        <v>0</v>
      </c>
      <c r="BE141" s="97">
        <v>0</v>
      </c>
      <c r="BF141" s="97"/>
      <c r="BG141" s="97"/>
      <c r="BI141" s="97"/>
      <c r="BJ141" s="97"/>
      <c r="BK141" s="97"/>
      <c r="BL141" s="97"/>
      <c r="BM141" s="97"/>
      <c r="BO141" s="97">
        <v>0</v>
      </c>
      <c r="BP141" s="97">
        <v>0</v>
      </c>
      <c r="BQ141" s="97"/>
      <c r="BR141" s="97"/>
      <c r="BS141" s="97"/>
      <c r="BT141" s="97"/>
      <c r="BU141" s="97">
        <v>0</v>
      </c>
      <c r="BV141" s="97">
        <v>0</v>
      </c>
      <c r="BW141" s="97">
        <v>0</v>
      </c>
      <c r="BX141" s="97">
        <v>0</v>
      </c>
      <c r="BY141" s="97">
        <v>0</v>
      </c>
      <c r="BZ141" s="97">
        <v>0</v>
      </c>
      <c r="CA141" s="97">
        <v>0</v>
      </c>
      <c r="CB141" s="97">
        <v>0</v>
      </c>
      <c r="CC141" s="97">
        <v>0</v>
      </c>
      <c r="CD141" s="97"/>
      <c r="CE141" s="97"/>
      <c r="CF141" s="97"/>
      <c r="CG141" s="97"/>
      <c r="CH141" s="97"/>
      <c r="CI141" s="97"/>
      <c r="CJ141" s="97"/>
      <c r="CK141" s="97"/>
      <c r="CL141" s="97"/>
      <c r="CM141" s="97"/>
      <c r="CN141" s="97"/>
      <c r="CO141" s="97"/>
      <c r="CP141" s="97"/>
      <c r="CQ141" s="97"/>
      <c r="CR141" s="97"/>
      <c r="CS141" s="97"/>
      <c r="CT141" s="97"/>
      <c r="CU141" s="97"/>
      <c r="CV141" s="97"/>
      <c r="CW141" s="97"/>
      <c r="CX141" s="97"/>
      <c r="CY141" s="97"/>
      <c r="CZ141" s="97"/>
      <c r="DA141" s="97"/>
      <c r="DB141" s="97"/>
    </row>
    <row r="142" spans="1:106" x14ac:dyDescent="0.2">
      <c r="A142" s="1">
        <f t="shared" si="3"/>
        <v>141</v>
      </c>
      <c r="B142" s="18" t="s">
        <v>4860</v>
      </c>
      <c r="C142" s="1">
        <v>0</v>
      </c>
      <c r="E142" t="s">
        <v>34</v>
      </c>
      <c r="F142" t="s">
        <v>34</v>
      </c>
      <c r="G142" t="s">
        <v>34</v>
      </c>
      <c r="H142" t="s">
        <v>34</v>
      </c>
      <c r="I142" t="s">
        <v>5015</v>
      </c>
      <c r="J142" t="s">
        <v>5308</v>
      </c>
      <c r="K142" t="s">
        <v>34</v>
      </c>
      <c r="L142" t="s">
        <v>34</v>
      </c>
      <c r="M142" t="s">
        <v>34</v>
      </c>
      <c r="N142" t="s">
        <v>34</v>
      </c>
      <c r="O142" t="s">
        <v>5528</v>
      </c>
      <c r="P142" t="s">
        <v>5015</v>
      </c>
      <c r="S142"/>
      <c r="T142"/>
      <c r="U142" t="s">
        <v>34</v>
      </c>
      <c r="V142" t="s">
        <v>34</v>
      </c>
      <c r="W142"/>
      <c r="Z142" t="s">
        <v>34</v>
      </c>
      <c r="AA142" t="s">
        <v>5118</v>
      </c>
      <c r="AB142" t="s">
        <v>5384</v>
      </c>
      <c r="AC142" t="s">
        <v>5351</v>
      </c>
      <c r="AD142" t="s">
        <v>5414</v>
      </c>
      <c r="AE142"/>
      <c r="AF142"/>
      <c r="AI142"/>
      <c r="AJ142"/>
      <c r="AK142"/>
      <c r="AL142"/>
      <c r="AM142"/>
      <c r="AN142"/>
      <c r="AP142"/>
      <c r="AQ142"/>
      <c r="AR142"/>
      <c r="AT142"/>
      <c r="AU142"/>
      <c r="AV142"/>
      <c r="AW142" t="s">
        <v>34</v>
      </c>
      <c r="AX142"/>
      <c r="AY142" t="s">
        <v>34</v>
      </c>
      <c r="AZ142" t="s">
        <v>34</v>
      </c>
      <c r="BA142" t="s">
        <v>34</v>
      </c>
      <c r="BB142" t="s">
        <v>34</v>
      </c>
      <c r="BC142" t="s">
        <v>34</v>
      </c>
      <c r="BD142" t="s">
        <v>5350</v>
      </c>
      <c r="BE142" t="s">
        <v>34</v>
      </c>
      <c r="BF142"/>
      <c r="BG142"/>
      <c r="BI142"/>
      <c r="BJ142"/>
      <c r="BK142"/>
      <c r="BL142"/>
      <c r="BM142"/>
      <c r="BO142" t="s">
        <v>34</v>
      </c>
      <c r="BP142" t="s">
        <v>34</v>
      </c>
      <c r="BQ142"/>
      <c r="BR142"/>
      <c r="BS142"/>
      <c r="BT142"/>
      <c r="BU142" t="s">
        <v>34</v>
      </c>
      <c r="BV142" t="s">
        <v>34</v>
      </c>
      <c r="BW142" t="s">
        <v>34</v>
      </c>
      <c r="BX142" t="s">
        <v>34</v>
      </c>
      <c r="BY142" t="s">
        <v>34</v>
      </c>
      <c r="BZ142" t="s">
        <v>34</v>
      </c>
      <c r="CA142" t="s">
        <v>34</v>
      </c>
      <c r="CB142" t="s">
        <v>34</v>
      </c>
      <c r="CC142" t="s">
        <v>34</v>
      </c>
      <c r="CD142"/>
      <c r="CE142"/>
      <c r="CF142"/>
      <c r="CG142"/>
      <c r="CH142"/>
      <c r="CI142"/>
      <c r="CJ142"/>
      <c r="CK142"/>
      <c r="CL142"/>
      <c r="CM142"/>
      <c r="CN142"/>
      <c r="CO142"/>
      <c r="CP142"/>
      <c r="CQ142"/>
      <c r="CR142"/>
      <c r="CS142"/>
      <c r="CT142"/>
      <c r="CU142"/>
      <c r="CV142"/>
      <c r="CW142"/>
      <c r="CX142"/>
      <c r="CY142"/>
      <c r="CZ142"/>
      <c r="DA142"/>
      <c r="DB142"/>
    </row>
    <row r="143" spans="1:106" x14ac:dyDescent="0.2">
      <c r="A143" s="1">
        <f t="shared" si="3"/>
        <v>142</v>
      </c>
      <c r="B143" s="18" t="s">
        <v>4861</v>
      </c>
      <c r="C143" s="1">
        <v>0</v>
      </c>
      <c r="E143" t="s">
        <v>34</v>
      </c>
      <c r="F143" t="s">
        <v>34</v>
      </c>
      <c r="G143" t="s">
        <v>34</v>
      </c>
      <c r="H143" t="s">
        <v>34</v>
      </c>
      <c r="I143" t="s">
        <v>34</v>
      </c>
      <c r="J143" t="s">
        <v>34</v>
      </c>
      <c r="K143" t="s">
        <v>34</v>
      </c>
      <c r="L143" t="s">
        <v>34</v>
      </c>
      <c r="M143" t="s">
        <v>34</v>
      </c>
      <c r="N143" t="s">
        <v>34</v>
      </c>
      <c r="O143" t="s">
        <v>34</v>
      </c>
      <c r="P143" t="s">
        <v>34</v>
      </c>
      <c r="S143"/>
      <c r="T143"/>
      <c r="U143" t="s">
        <v>34</v>
      </c>
      <c r="V143" t="s">
        <v>34</v>
      </c>
      <c r="W143"/>
      <c r="Z143" t="s">
        <v>34</v>
      </c>
      <c r="AA143" t="s">
        <v>34</v>
      </c>
      <c r="AB143" t="s">
        <v>34</v>
      </c>
      <c r="AC143" t="s">
        <v>34</v>
      </c>
      <c r="AD143" t="s">
        <v>34</v>
      </c>
      <c r="AE143"/>
      <c r="AF143"/>
      <c r="AI143"/>
      <c r="AJ143"/>
      <c r="AK143"/>
      <c r="AL143"/>
      <c r="AM143"/>
      <c r="AN143"/>
      <c r="AP143"/>
      <c r="AQ143"/>
      <c r="AR143"/>
      <c r="AT143"/>
      <c r="AU143"/>
      <c r="AV143"/>
      <c r="AW143" t="s">
        <v>34</v>
      </c>
      <c r="AX143"/>
      <c r="AY143" t="s">
        <v>34</v>
      </c>
      <c r="AZ143" t="s">
        <v>34</v>
      </c>
      <c r="BA143" t="s">
        <v>34</v>
      </c>
      <c r="BB143" t="s">
        <v>34</v>
      </c>
      <c r="BC143" t="s">
        <v>34</v>
      </c>
      <c r="BD143" t="s">
        <v>5351</v>
      </c>
      <c r="BE143" t="s">
        <v>34</v>
      </c>
      <c r="BF143"/>
      <c r="BG143"/>
      <c r="BI143"/>
      <c r="BJ143"/>
      <c r="BK143"/>
      <c r="BL143"/>
      <c r="BM143"/>
      <c r="BO143" t="s">
        <v>34</v>
      </c>
      <c r="BP143" t="s">
        <v>34</v>
      </c>
      <c r="BQ143"/>
      <c r="BR143"/>
      <c r="BS143"/>
      <c r="BT143"/>
      <c r="BU143" t="s">
        <v>34</v>
      </c>
      <c r="BV143" t="s">
        <v>34</v>
      </c>
      <c r="BW143" t="s">
        <v>34</v>
      </c>
      <c r="BX143" t="s">
        <v>34</v>
      </c>
      <c r="BY143" t="s">
        <v>34</v>
      </c>
      <c r="BZ143" t="s">
        <v>34</v>
      </c>
      <c r="CA143" t="s">
        <v>34</v>
      </c>
      <c r="CB143" t="s">
        <v>34</v>
      </c>
      <c r="CC143" t="s">
        <v>34</v>
      </c>
      <c r="CD143"/>
      <c r="CE143"/>
      <c r="CF143"/>
      <c r="CG143"/>
      <c r="CH143"/>
      <c r="CI143"/>
      <c r="CJ143"/>
      <c r="CK143"/>
      <c r="CL143"/>
      <c r="CM143"/>
      <c r="CN143"/>
      <c r="CO143"/>
      <c r="CP143"/>
      <c r="CQ143"/>
      <c r="CR143"/>
      <c r="CS143"/>
      <c r="CT143"/>
      <c r="CU143"/>
      <c r="CV143"/>
      <c r="CW143"/>
      <c r="CX143"/>
      <c r="CY143"/>
      <c r="CZ143"/>
      <c r="DA143"/>
      <c r="DB143"/>
    </row>
    <row r="144" spans="1:106" ht="38.25" x14ac:dyDescent="0.2">
      <c r="A144" s="1">
        <f t="shared" si="3"/>
        <v>143</v>
      </c>
      <c r="B144" t="s">
        <v>4802</v>
      </c>
      <c r="C144" s="1">
        <v>0</v>
      </c>
      <c r="E144" s="86">
        <v>0</v>
      </c>
      <c r="F144" s="86">
        <v>0</v>
      </c>
      <c r="G144" s="86">
        <v>0</v>
      </c>
      <c r="H144" s="86">
        <v>0</v>
      </c>
      <c r="I144" s="86" t="s">
        <v>5015</v>
      </c>
      <c r="J144" s="86" t="s">
        <v>5308</v>
      </c>
      <c r="K144" s="86">
        <v>0</v>
      </c>
      <c r="L144" s="86">
        <v>0</v>
      </c>
      <c r="M144" s="86">
        <v>0</v>
      </c>
      <c r="N144" s="86">
        <v>0</v>
      </c>
      <c r="O144" s="86" t="s">
        <v>5015</v>
      </c>
      <c r="P144" s="86" t="s">
        <v>5015</v>
      </c>
      <c r="U144" s="86">
        <v>0</v>
      </c>
      <c r="V144" s="86">
        <v>0</v>
      </c>
      <c r="Z144" s="86">
        <v>0</v>
      </c>
      <c r="AA144" s="86" t="s">
        <v>5118</v>
      </c>
      <c r="AB144" s="86" t="s">
        <v>5384</v>
      </c>
      <c r="AC144" s="86" t="s">
        <v>5384</v>
      </c>
      <c r="AD144" s="86" t="s">
        <v>5415</v>
      </c>
      <c r="AW144" s="86">
        <v>0</v>
      </c>
      <c r="BO144" s="86">
        <v>0</v>
      </c>
      <c r="BP144" s="86">
        <v>0</v>
      </c>
      <c r="BU144" s="86">
        <v>0</v>
      </c>
      <c r="BV144" s="86">
        <v>0</v>
      </c>
      <c r="BW144" s="86">
        <v>0</v>
      </c>
      <c r="BX144" s="86">
        <v>0</v>
      </c>
      <c r="BY144" s="86">
        <v>0</v>
      </c>
      <c r="BZ144" s="86">
        <v>0</v>
      </c>
      <c r="CA144" s="86">
        <v>0</v>
      </c>
      <c r="CB144" s="86">
        <v>0</v>
      </c>
      <c r="CC144" s="86">
        <v>0</v>
      </c>
    </row>
    <row r="145" spans="1:81" ht="25.5" x14ac:dyDescent="0.2">
      <c r="A145" s="1">
        <f t="shared" si="3"/>
        <v>144</v>
      </c>
      <c r="B145" t="s">
        <v>4802</v>
      </c>
      <c r="C145" s="1">
        <v>0</v>
      </c>
      <c r="E145" s="86">
        <v>0</v>
      </c>
      <c r="F145" s="86">
        <v>0</v>
      </c>
      <c r="G145" s="86">
        <v>0</v>
      </c>
      <c r="H145" s="86">
        <v>0</v>
      </c>
      <c r="I145" s="86">
        <v>0</v>
      </c>
      <c r="J145" s="86">
        <v>0</v>
      </c>
      <c r="K145" s="86">
        <v>0</v>
      </c>
      <c r="L145" s="86">
        <v>0</v>
      </c>
      <c r="M145" s="86">
        <v>0</v>
      </c>
      <c r="N145" s="86">
        <v>0</v>
      </c>
      <c r="O145" s="86" t="s">
        <v>5078</v>
      </c>
      <c r="P145" s="86">
        <v>0</v>
      </c>
      <c r="U145" s="86">
        <v>0</v>
      </c>
      <c r="V145" s="86">
        <v>0</v>
      </c>
      <c r="Z145" s="86">
        <v>0</v>
      </c>
      <c r="AA145" s="86">
        <v>0</v>
      </c>
      <c r="AB145" s="86">
        <v>0</v>
      </c>
      <c r="AC145" s="86" t="s">
        <v>5385</v>
      </c>
      <c r="AD145" s="86" t="s">
        <v>5384</v>
      </c>
      <c r="AW145" s="86">
        <v>0</v>
      </c>
      <c r="BO145" s="86">
        <v>0</v>
      </c>
      <c r="BP145" s="86">
        <v>0</v>
      </c>
      <c r="BU145" s="86">
        <v>0</v>
      </c>
      <c r="BV145" s="86">
        <v>0</v>
      </c>
      <c r="BW145" s="86">
        <v>0</v>
      </c>
      <c r="BX145" s="86">
        <v>0</v>
      </c>
      <c r="BY145" s="86">
        <v>0</v>
      </c>
      <c r="BZ145" s="86">
        <v>0</v>
      </c>
      <c r="CA145" s="86">
        <v>0</v>
      </c>
      <c r="CB145" s="86">
        <v>0</v>
      </c>
      <c r="CC145" s="86">
        <v>0</v>
      </c>
    </row>
    <row r="146" spans="1:81" x14ac:dyDescent="0.2">
      <c r="A146" s="1">
        <f t="shared" si="3"/>
        <v>145</v>
      </c>
      <c r="B146" t="s">
        <v>4802</v>
      </c>
      <c r="C146" s="1">
        <v>0</v>
      </c>
      <c r="E146" s="86">
        <v>0</v>
      </c>
      <c r="F146" s="86">
        <v>0</v>
      </c>
      <c r="G146" s="86">
        <v>0</v>
      </c>
      <c r="H146" s="86">
        <v>0</v>
      </c>
      <c r="I146" s="86">
        <v>0</v>
      </c>
      <c r="J146" s="86">
        <v>0</v>
      </c>
      <c r="K146" s="86">
        <v>0</v>
      </c>
      <c r="L146" s="86">
        <v>0</v>
      </c>
      <c r="M146" s="86">
        <v>0</v>
      </c>
      <c r="N146" s="86">
        <v>0</v>
      </c>
      <c r="O146" s="86">
        <v>0</v>
      </c>
      <c r="P146" s="86">
        <v>0</v>
      </c>
      <c r="U146" s="86">
        <v>0</v>
      </c>
      <c r="V146" s="86">
        <v>0</v>
      </c>
      <c r="Z146" s="86">
        <v>0</v>
      </c>
      <c r="AA146" s="86">
        <v>0</v>
      </c>
      <c r="AB146" s="86">
        <v>0</v>
      </c>
      <c r="AC146" s="86">
        <v>0</v>
      </c>
      <c r="AD146" s="86">
        <v>0</v>
      </c>
      <c r="AW146" s="86">
        <v>0</v>
      </c>
      <c r="BO146" s="86">
        <v>0</v>
      </c>
      <c r="BP146" s="86">
        <v>0</v>
      </c>
      <c r="BU146" s="86">
        <v>0</v>
      </c>
      <c r="BV146" s="86">
        <v>0</v>
      </c>
      <c r="BW146" s="86">
        <v>0</v>
      </c>
      <c r="BX146" s="86">
        <v>0</v>
      </c>
      <c r="BY146" s="86">
        <v>0</v>
      </c>
      <c r="BZ146" s="86">
        <v>0</v>
      </c>
      <c r="CA146" s="86">
        <v>0</v>
      </c>
      <c r="CB146" s="86">
        <v>0</v>
      </c>
      <c r="CC146" s="86">
        <v>0</v>
      </c>
    </row>
    <row r="147" spans="1:81" x14ac:dyDescent="0.2">
      <c r="A147" s="1">
        <f t="shared" si="3"/>
        <v>146</v>
      </c>
      <c r="B147" t="s">
        <v>4802</v>
      </c>
      <c r="C147" s="1">
        <v>0</v>
      </c>
      <c r="E147" s="86">
        <v>0</v>
      </c>
      <c r="F147" s="86">
        <v>0</v>
      </c>
      <c r="G147" s="86">
        <v>0</v>
      </c>
      <c r="H147" s="86">
        <v>0</v>
      </c>
      <c r="I147" s="86">
        <v>0</v>
      </c>
      <c r="J147" s="86">
        <v>0</v>
      </c>
      <c r="K147" s="86">
        <v>0</v>
      </c>
      <c r="L147" s="86">
        <v>0</v>
      </c>
      <c r="M147" s="86">
        <v>0</v>
      </c>
      <c r="N147" s="86">
        <v>0</v>
      </c>
      <c r="O147" s="86">
        <v>0</v>
      </c>
      <c r="P147" s="86">
        <v>0</v>
      </c>
      <c r="U147" s="86">
        <v>0</v>
      </c>
      <c r="V147" s="86">
        <v>0</v>
      </c>
      <c r="Z147" s="86">
        <v>0</v>
      </c>
      <c r="AA147" s="86">
        <v>0</v>
      </c>
      <c r="AB147" s="86">
        <v>0</v>
      </c>
      <c r="AC147" s="86">
        <v>0</v>
      </c>
      <c r="AD147" s="86">
        <v>0</v>
      </c>
      <c r="AW147" s="86">
        <v>0</v>
      </c>
      <c r="BO147" s="86">
        <v>0</v>
      </c>
      <c r="BP147" s="86">
        <v>0</v>
      </c>
      <c r="BU147" s="86">
        <v>0</v>
      </c>
      <c r="BV147" s="86">
        <v>0</v>
      </c>
      <c r="BW147" s="86">
        <v>0</v>
      </c>
      <c r="BX147" s="86">
        <v>0</v>
      </c>
      <c r="BY147" s="86">
        <v>0</v>
      </c>
      <c r="BZ147" s="86">
        <v>0</v>
      </c>
      <c r="CA147" s="86">
        <v>0</v>
      </c>
      <c r="CB147" s="86">
        <v>0</v>
      </c>
      <c r="CC147" s="86">
        <v>0</v>
      </c>
    </row>
    <row r="148" spans="1:81" x14ac:dyDescent="0.2">
      <c r="A148" s="1">
        <f t="shared" si="3"/>
        <v>147</v>
      </c>
      <c r="B148" t="s">
        <v>4802</v>
      </c>
      <c r="C148" s="1">
        <v>0</v>
      </c>
      <c r="E148" s="86">
        <v>0</v>
      </c>
      <c r="F148" s="86">
        <v>0</v>
      </c>
      <c r="G148" s="86">
        <v>0</v>
      </c>
      <c r="H148" s="86">
        <v>0</v>
      </c>
      <c r="I148" s="86">
        <v>0</v>
      </c>
      <c r="J148" s="86">
        <v>0</v>
      </c>
      <c r="K148" s="86">
        <v>0</v>
      </c>
      <c r="L148" s="86">
        <v>0</v>
      </c>
      <c r="M148" s="86">
        <v>0</v>
      </c>
      <c r="N148" s="86">
        <v>0</v>
      </c>
      <c r="O148" s="86">
        <v>0</v>
      </c>
      <c r="P148" s="86">
        <v>0</v>
      </c>
      <c r="U148" s="86">
        <v>0</v>
      </c>
      <c r="V148" s="86">
        <v>0</v>
      </c>
      <c r="Z148" s="86">
        <v>0</v>
      </c>
      <c r="AA148" s="86">
        <v>0</v>
      </c>
      <c r="AB148" s="86">
        <v>0</v>
      </c>
      <c r="AC148" s="86">
        <v>0</v>
      </c>
      <c r="AD148" s="86">
        <v>0</v>
      </c>
      <c r="AW148" s="86">
        <v>0</v>
      </c>
      <c r="BO148" s="86">
        <v>0</v>
      </c>
      <c r="BP148" s="86">
        <v>0</v>
      </c>
      <c r="BU148" s="86">
        <v>0</v>
      </c>
      <c r="BV148" s="86">
        <v>0</v>
      </c>
      <c r="BW148" s="86">
        <v>0</v>
      </c>
      <c r="BX148" s="86">
        <v>0</v>
      </c>
      <c r="BY148" s="86">
        <v>0</v>
      </c>
      <c r="BZ148" s="86">
        <v>0</v>
      </c>
      <c r="CA148" s="86">
        <v>0</v>
      </c>
      <c r="CB148" s="86">
        <v>0</v>
      </c>
      <c r="CC148" s="86">
        <v>0</v>
      </c>
    </row>
    <row r="149" spans="1:81" x14ac:dyDescent="0.2">
      <c r="A149" s="1">
        <f t="shared" si="3"/>
        <v>148</v>
      </c>
      <c r="B149" t="s">
        <v>4802</v>
      </c>
      <c r="C149" s="1">
        <v>0</v>
      </c>
      <c r="E149" s="86">
        <v>0</v>
      </c>
      <c r="F149" s="86">
        <v>0</v>
      </c>
      <c r="G149" s="86">
        <v>0</v>
      </c>
      <c r="H149" s="86">
        <v>0</v>
      </c>
      <c r="I149" s="86">
        <v>0</v>
      </c>
      <c r="J149" s="86">
        <v>0</v>
      </c>
      <c r="K149" s="86">
        <v>0</v>
      </c>
      <c r="L149" s="86">
        <v>0</v>
      </c>
      <c r="M149" s="86">
        <v>0</v>
      </c>
      <c r="N149" s="86">
        <v>0</v>
      </c>
      <c r="O149" s="86">
        <v>0</v>
      </c>
      <c r="P149" s="86">
        <v>0</v>
      </c>
      <c r="U149" s="86">
        <v>0</v>
      </c>
      <c r="V149" s="86">
        <v>0</v>
      </c>
      <c r="Z149" s="86">
        <v>0</v>
      </c>
      <c r="AA149" s="86">
        <v>0</v>
      </c>
      <c r="AB149" s="86">
        <v>0</v>
      </c>
      <c r="AC149" s="86">
        <v>0</v>
      </c>
      <c r="AD149" s="86">
        <v>0</v>
      </c>
      <c r="AW149" s="86">
        <v>0</v>
      </c>
      <c r="BO149" s="86">
        <v>0</v>
      </c>
      <c r="BP149" s="86">
        <v>0</v>
      </c>
      <c r="BU149" s="86">
        <v>0</v>
      </c>
      <c r="BV149" s="86">
        <v>0</v>
      </c>
      <c r="BW149" s="86">
        <v>0</v>
      </c>
      <c r="BX149" s="86">
        <v>0</v>
      </c>
      <c r="BY149" s="86">
        <v>0</v>
      </c>
      <c r="BZ149" s="86">
        <v>0</v>
      </c>
      <c r="CA149" s="86">
        <v>0</v>
      </c>
      <c r="CB149" s="86">
        <v>0</v>
      </c>
      <c r="CC149" s="86">
        <v>0</v>
      </c>
    </row>
    <row r="150" spans="1:81" x14ac:dyDescent="0.2">
      <c r="A150" s="1">
        <f t="shared" si="3"/>
        <v>149</v>
      </c>
      <c r="B150" t="s">
        <v>4802</v>
      </c>
      <c r="C150" s="1">
        <v>0</v>
      </c>
      <c r="E150" s="86">
        <v>0</v>
      </c>
      <c r="F150" s="86">
        <v>0</v>
      </c>
      <c r="G150" s="86">
        <v>0</v>
      </c>
      <c r="H150" s="86">
        <v>0</v>
      </c>
      <c r="I150" s="86">
        <v>0</v>
      </c>
      <c r="J150" s="86">
        <v>0</v>
      </c>
      <c r="K150" s="86">
        <v>0</v>
      </c>
      <c r="L150" s="86">
        <v>0</v>
      </c>
      <c r="M150" s="86">
        <v>0</v>
      </c>
      <c r="N150" s="86">
        <v>0</v>
      </c>
      <c r="O150" s="86">
        <v>0</v>
      </c>
      <c r="P150" s="86">
        <v>0</v>
      </c>
      <c r="U150" s="86">
        <v>0</v>
      </c>
      <c r="V150" s="86">
        <v>0</v>
      </c>
      <c r="Z150" s="86">
        <v>0</v>
      </c>
      <c r="AA150" s="86">
        <v>0</v>
      </c>
      <c r="AB150" s="86">
        <v>0</v>
      </c>
      <c r="AC150" s="86">
        <v>0</v>
      </c>
      <c r="AD150" s="86">
        <v>0</v>
      </c>
      <c r="AW150" s="86">
        <v>0</v>
      </c>
      <c r="BO150" s="86">
        <v>0</v>
      </c>
      <c r="BP150" s="86">
        <v>0</v>
      </c>
      <c r="BU150" s="86">
        <v>0</v>
      </c>
      <c r="BV150" s="86">
        <v>0</v>
      </c>
      <c r="BW150" s="86">
        <v>0</v>
      </c>
      <c r="BX150" s="86">
        <v>0</v>
      </c>
      <c r="BY150" s="86">
        <v>0</v>
      </c>
      <c r="BZ150" s="86">
        <v>0</v>
      </c>
      <c r="CA150" s="86">
        <v>0</v>
      </c>
      <c r="CB150" s="86">
        <v>0</v>
      </c>
      <c r="CC150" s="86">
        <v>0</v>
      </c>
    </row>
    <row r="151" spans="1:81" x14ac:dyDescent="0.2">
      <c r="A151" s="1">
        <f t="shared" si="3"/>
        <v>150</v>
      </c>
      <c r="B151" t="s">
        <v>4802</v>
      </c>
      <c r="C151" s="1">
        <v>0</v>
      </c>
      <c r="E151" s="86">
        <v>0</v>
      </c>
      <c r="F151" s="86">
        <v>0</v>
      </c>
      <c r="G151" s="86">
        <v>0</v>
      </c>
      <c r="H151" s="86">
        <v>0</v>
      </c>
      <c r="I151" s="86">
        <v>0</v>
      </c>
      <c r="J151" s="86">
        <v>0</v>
      </c>
      <c r="K151" s="86">
        <v>0</v>
      </c>
      <c r="L151" s="86">
        <v>0</v>
      </c>
      <c r="M151" s="86">
        <v>0</v>
      </c>
      <c r="N151" s="86">
        <v>0</v>
      </c>
      <c r="O151" s="86">
        <v>0</v>
      </c>
      <c r="P151" s="86">
        <v>0</v>
      </c>
      <c r="U151" s="86">
        <v>0</v>
      </c>
      <c r="V151" s="86">
        <v>0</v>
      </c>
      <c r="Z151" s="86">
        <v>0</v>
      </c>
      <c r="AA151" s="86">
        <v>0</v>
      </c>
      <c r="AB151" s="86">
        <v>0</v>
      </c>
      <c r="AC151" s="86">
        <v>0</v>
      </c>
      <c r="AD151" s="86">
        <v>0</v>
      </c>
      <c r="AW151" s="86">
        <v>0</v>
      </c>
      <c r="BO151" s="86">
        <v>0</v>
      </c>
      <c r="BP151" s="86">
        <v>0</v>
      </c>
      <c r="BU151" s="86">
        <v>0</v>
      </c>
      <c r="BV151" s="86">
        <v>0</v>
      </c>
      <c r="BW151" s="86">
        <v>0</v>
      </c>
      <c r="BX151" s="86">
        <v>0</v>
      </c>
      <c r="BY151" s="86">
        <v>0</v>
      </c>
      <c r="BZ151" s="86">
        <v>0</v>
      </c>
      <c r="CA151" s="86">
        <v>0</v>
      </c>
      <c r="CB151" s="86">
        <v>0</v>
      </c>
      <c r="CC151" s="86">
        <v>0</v>
      </c>
    </row>
    <row r="152" spans="1:81" x14ac:dyDescent="0.2">
      <c r="A152" s="1">
        <f t="shared" si="3"/>
        <v>151</v>
      </c>
      <c r="B152" t="s">
        <v>4802</v>
      </c>
      <c r="C152" s="1">
        <v>0</v>
      </c>
      <c r="E152" s="86">
        <v>0</v>
      </c>
      <c r="F152" s="86">
        <v>0</v>
      </c>
      <c r="G152" s="86">
        <v>0</v>
      </c>
      <c r="H152" s="86">
        <v>0</v>
      </c>
      <c r="I152" s="86">
        <v>0</v>
      </c>
      <c r="J152" s="86">
        <v>0</v>
      </c>
      <c r="K152" s="86">
        <v>0</v>
      </c>
      <c r="L152" s="86">
        <v>0</v>
      </c>
      <c r="M152" s="86">
        <v>0</v>
      </c>
      <c r="N152" s="86">
        <v>0</v>
      </c>
      <c r="O152" s="86">
        <v>0</v>
      </c>
      <c r="P152" s="86">
        <v>0</v>
      </c>
      <c r="U152" s="86">
        <v>0</v>
      </c>
      <c r="V152" s="86">
        <v>0</v>
      </c>
      <c r="Z152" s="86">
        <v>0</v>
      </c>
      <c r="AA152" s="86">
        <v>0</v>
      </c>
      <c r="AB152" s="86">
        <v>0</v>
      </c>
      <c r="AC152" s="86">
        <v>0</v>
      </c>
      <c r="AD152" s="86">
        <v>0</v>
      </c>
      <c r="AW152" s="86">
        <v>0</v>
      </c>
      <c r="BO152" s="86">
        <v>0</v>
      </c>
      <c r="BP152" s="86">
        <v>0</v>
      </c>
      <c r="BU152" s="86">
        <v>0</v>
      </c>
      <c r="BV152" s="86">
        <v>0</v>
      </c>
      <c r="BW152" s="86">
        <v>0</v>
      </c>
      <c r="BX152" s="86">
        <v>0</v>
      </c>
      <c r="BY152" s="86">
        <v>0</v>
      </c>
      <c r="BZ152" s="86">
        <v>0</v>
      </c>
      <c r="CA152" s="86">
        <v>0</v>
      </c>
      <c r="CB152" s="86">
        <v>0</v>
      </c>
      <c r="CC152" s="86">
        <v>0</v>
      </c>
    </row>
    <row r="153" spans="1:81" x14ac:dyDescent="0.2">
      <c r="A153" s="1">
        <f t="shared" si="3"/>
        <v>152</v>
      </c>
      <c r="B153" t="s">
        <v>4803</v>
      </c>
      <c r="C153" s="1">
        <v>0</v>
      </c>
      <c r="E153" s="86">
        <v>8</v>
      </c>
      <c r="F153" s="86">
        <v>9</v>
      </c>
      <c r="G153" s="86">
        <v>16</v>
      </c>
      <c r="H153" s="86">
        <v>22</v>
      </c>
      <c r="I153" s="86">
        <v>19</v>
      </c>
      <c r="J153" s="86">
        <v>10</v>
      </c>
      <c r="K153" s="86">
        <v>10</v>
      </c>
      <c r="L153" s="86">
        <v>14</v>
      </c>
      <c r="M153" s="86">
        <v>12</v>
      </c>
      <c r="N153" s="86">
        <v>12</v>
      </c>
      <c r="O153" s="86">
        <v>14</v>
      </c>
      <c r="P153" s="86">
        <v>14</v>
      </c>
      <c r="U153" s="86">
        <v>12</v>
      </c>
      <c r="V153" s="86">
        <v>17</v>
      </c>
      <c r="Z153" s="86">
        <v>13</v>
      </c>
      <c r="AA153" s="86">
        <v>12</v>
      </c>
      <c r="AB153" s="86">
        <v>13</v>
      </c>
      <c r="AC153" s="86">
        <v>13</v>
      </c>
      <c r="AD153" s="86">
        <v>18</v>
      </c>
      <c r="AK153" s="86">
        <v>17</v>
      </c>
      <c r="AL153" s="86">
        <v>22</v>
      </c>
      <c r="AM153" s="86">
        <v>20</v>
      </c>
      <c r="AN153" s="86">
        <v>29</v>
      </c>
      <c r="AP153" s="86">
        <v>13</v>
      </c>
      <c r="AQ153" s="86">
        <v>13</v>
      </c>
      <c r="AR153" s="86">
        <v>13</v>
      </c>
      <c r="AT153" s="86">
        <v>12</v>
      </c>
      <c r="AU153" s="86">
        <v>12</v>
      </c>
      <c r="AV153" s="86">
        <v>12</v>
      </c>
      <c r="AW153" s="86">
        <v>14</v>
      </c>
      <c r="AX153" s="86">
        <v>12</v>
      </c>
      <c r="AY153" s="86">
        <v>12</v>
      </c>
      <c r="AZ153" s="86">
        <v>14</v>
      </c>
      <c r="BA153" s="86">
        <v>10</v>
      </c>
      <c r="BB153" s="86">
        <v>10</v>
      </c>
      <c r="BC153" s="86">
        <v>14</v>
      </c>
      <c r="BD153" s="86">
        <v>16</v>
      </c>
      <c r="BE153" s="86">
        <v>17</v>
      </c>
      <c r="BO153" s="86">
        <v>17</v>
      </c>
      <c r="BP153" s="86">
        <v>11</v>
      </c>
      <c r="BU153" s="86">
        <v>13</v>
      </c>
      <c r="BV153" s="86">
        <v>12</v>
      </c>
      <c r="BW153" s="86">
        <v>18</v>
      </c>
      <c r="BX153" s="86">
        <v>14</v>
      </c>
      <c r="BY153" s="86">
        <v>9</v>
      </c>
      <c r="BZ153" s="86">
        <v>16</v>
      </c>
      <c r="CA153" s="86">
        <v>10</v>
      </c>
      <c r="CB153" s="86">
        <v>10</v>
      </c>
      <c r="CC153" s="86">
        <v>20</v>
      </c>
    </row>
    <row r="154" spans="1:81" x14ac:dyDescent="0.2">
      <c r="A154" s="1">
        <f t="shared" si="3"/>
        <v>153</v>
      </c>
      <c r="B154" t="s">
        <v>4804</v>
      </c>
      <c r="C154" s="1">
        <v>0</v>
      </c>
      <c r="E154" s="86">
        <v>19</v>
      </c>
      <c r="F154" s="86">
        <v>18</v>
      </c>
      <c r="G154" s="86">
        <v>19</v>
      </c>
      <c r="H154" s="86">
        <v>10</v>
      </c>
      <c r="I154" s="86">
        <v>10</v>
      </c>
      <c r="J154" s="86">
        <v>14</v>
      </c>
      <c r="K154" s="86">
        <v>12</v>
      </c>
      <c r="L154" s="86">
        <v>19</v>
      </c>
      <c r="M154" s="86">
        <v>17</v>
      </c>
      <c r="N154" s="86">
        <v>17</v>
      </c>
      <c r="O154" s="86">
        <v>16</v>
      </c>
      <c r="P154" s="86">
        <v>18</v>
      </c>
      <c r="U154" s="86">
        <v>12</v>
      </c>
      <c r="V154" s="86">
        <v>14</v>
      </c>
      <c r="Z154" s="86">
        <v>19</v>
      </c>
      <c r="AA154" s="86">
        <v>10</v>
      </c>
      <c r="AB154" s="86">
        <v>18</v>
      </c>
      <c r="AC154" s="86">
        <v>17</v>
      </c>
      <c r="AD154" s="86">
        <v>13</v>
      </c>
      <c r="AK154" s="86">
        <v>14</v>
      </c>
      <c r="AL154" s="86">
        <v>14</v>
      </c>
      <c r="AM154" s="86">
        <v>18</v>
      </c>
      <c r="AN154" s="86">
        <v>9</v>
      </c>
      <c r="AP154" s="86">
        <v>9</v>
      </c>
      <c r="AQ154" s="86">
        <v>9</v>
      </c>
      <c r="AR154" s="86">
        <v>9</v>
      </c>
      <c r="AT154" s="86">
        <v>13</v>
      </c>
      <c r="AU154" s="86">
        <v>14</v>
      </c>
      <c r="AV154" s="86">
        <v>15</v>
      </c>
      <c r="AW154" s="86">
        <v>14</v>
      </c>
      <c r="AX154" s="86">
        <v>16</v>
      </c>
      <c r="AY154" s="86">
        <v>12</v>
      </c>
      <c r="AZ154" s="86">
        <v>12</v>
      </c>
      <c r="BA154" s="86">
        <v>16</v>
      </c>
      <c r="BB154" s="86">
        <v>12</v>
      </c>
      <c r="BC154" s="86">
        <v>19</v>
      </c>
      <c r="BD154" s="86">
        <v>12</v>
      </c>
      <c r="BE154" s="86">
        <v>17</v>
      </c>
      <c r="BO154" s="86">
        <v>13</v>
      </c>
      <c r="BP154" s="86">
        <v>17</v>
      </c>
      <c r="BU154" s="86">
        <v>15</v>
      </c>
      <c r="BV154" s="86">
        <v>14</v>
      </c>
      <c r="BW154" s="86">
        <v>18</v>
      </c>
      <c r="BX154" s="86">
        <v>14</v>
      </c>
      <c r="BY154" s="86">
        <v>15</v>
      </c>
      <c r="BZ154" s="86">
        <v>16</v>
      </c>
      <c r="CA154" s="86">
        <v>12</v>
      </c>
      <c r="CB154" s="86">
        <v>12</v>
      </c>
      <c r="CC154" s="86">
        <v>14</v>
      </c>
    </row>
    <row r="155" spans="1:81" x14ac:dyDescent="0.2">
      <c r="A155" s="1">
        <f t="shared" si="3"/>
        <v>154</v>
      </c>
      <c r="B155" t="s">
        <v>4805</v>
      </c>
      <c r="C155" s="1">
        <v>0</v>
      </c>
      <c r="E155" s="86">
        <v>10</v>
      </c>
      <c r="F155" s="86">
        <v>11</v>
      </c>
      <c r="G155" s="86">
        <v>13</v>
      </c>
      <c r="H155" s="86">
        <v>18</v>
      </c>
      <c r="I155" s="86">
        <v>14</v>
      </c>
      <c r="J155" s="86">
        <v>12</v>
      </c>
      <c r="K155" s="86">
        <v>10</v>
      </c>
      <c r="L155" s="86" t="s">
        <v>5047</v>
      </c>
      <c r="M155" s="86">
        <v>14</v>
      </c>
      <c r="N155" s="86">
        <v>15</v>
      </c>
      <c r="O155" s="86">
        <v>10</v>
      </c>
      <c r="P155" s="86">
        <v>12</v>
      </c>
      <c r="U155" s="86">
        <v>12</v>
      </c>
      <c r="V155" s="86">
        <v>17</v>
      </c>
      <c r="Z155" s="86">
        <v>10</v>
      </c>
      <c r="AA155" s="86">
        <v>12</v>
      </c>
      <c r="AB155" s="86">
        <v>14</v>
      </c>
      <c r="AC155" s="86">
        <v>14</v>
      </c>
      <c r="AD155" s="86">
        <v>14</v>
      </c>
      <c r="AK155" s="86">
        <v>12</v>
      </c>
      <c r="AL155" s="86">
        <v>20</v>
      </c>
      <c r="AM155" s="86">
        <v>15</v>
      </c>
      <c r="AN155" s="86">
        <v>26</v>
      </c>
      <c r="AP155" s="86">
        <v>0</v>
      </c>
      <c r="AQ155" s="86">
        <v>0</v>
      </c>
      <c r="AR155" s="86">
        <v>0</v>
      </c>
      <c r="AT155" s="86">
        <v>12</v>
      </c>
      <c r="AU155" s="86">
        <v>13</v>
      </c>
      <c r="AV155" s="86">
        <v>14</v>
      </c>
      <c r="AW155" s="86">
        <v>14</v>
      </c>
      <c r="AX155" s="86">
        <v>12</v>
      </c>
      <c r="AY155" s="86">
        <v>12</v>
      </c>
      <c r="AZ155" s="86">
        <v>12</v>
      </c>
      <c r="BA155" s="86">
        <v>12</v>
      </c>
      <c r="BB155" s="86">
        <v>12</v>
      </c>
      <c r="BC155" s="86">
        <v>11</v>
      </c>
      <c r="BD155" s="86">
        <v>12</v>
      </c>
      <c r="BE155" s="86">
        <v>10</v>
      </c>
      <c r="BO155" s="86">
        <v>14</v>
      </c>
      <c r="BP155" s="86">
        <v>12</v>
      </c>
      <c r="BU155" s="86">
        <v>12</v>
      </c>
      <c r="BV155" s="86">
        <v>12</v>
      </c>
      <c r="BW155" s="86">
        <v>12</v>
      </c>
      <c r="BX155" s="86">
        <v>16</v>
      </c>
      <c r="BY155" s="86">
        <v>11</v>
      </c>
      <c r="BZ155" s="86">
        <v>15</v>
      </c>
      <c r="CA155" s="86">
        <v>12</v>
      </c>
      <c r="CB155" s="86">
        <v>10</v>
      </c>
      <c r="CC155" s="86">
        <v>16</v>
      </c>
    </row>
    <row r="156" spans="1:81" x14ac:dyDescent="0.2">
      <c r="A156" s="1">
        <f t="shared" si="3"/>
        <v>155</v>
      </c>
      <c r="B156" t="s">
        <v>4806</v>
      </c>
      <c r="C156" s="1">
        <v>0</v>
      </c>
      <c r="E156" s="86">
        <v>15</v>
      </c>
      <c r="F156" s="86">
        <v>13</v>
      </c>
      <c r="G156" s="86">
        <v>12</v>
      </c>
      <c r="H156" s="86">
        <v>10</v>
      </c>
      <c r="I156" s="86">
        <v>10</v>
      </c>
      <c r="J156" s="86">
        <v>13</v>
      </c>
      <c r="K156" s="86">
        <v>12</v>
      </c>
      <c r="L156" s="86">
        <v>13</v>
      </c>
      <c r="M156" s="86">
        <v>12</v>
      </c>
      <c r="N156" s="86">
        <v>14</v>
      </c>
      <c r="O156" s="86">
        <v>12</v>
      </c>
      <c r="P156" s="86">
        <v>12</v>
      </c>
      <c r="U156" s="86">
        <v>17</v>
      </c>
      <c r="V156" s="86">
        <v>12</v>
      </c>
      <c r="Z156" s="86">
        <v>14</v>
      </c>
      <c r="AA156" s="86">
        <v>12</v>
      </c>
      <c r="AB156" s="86">
        <v>12</v>
      </c>
      <c r="AC156" s="86">
        <v>14</v>
      </c>
      <c r="AD156" s="86">
        <v>10</v>
      </c>
      <c r="AK156" s="86">
        <v>2</v>
      </c>
      <c r="AL156" s="86">
        <v>2</v>
      </c>
      <c r="AM156" s="86">
        <v>2</v>
      </c>
      <c r="AN156" s="86">
        <v>2</v>
      </c>
      <c r="AP156" s="86">
        <v>9</v>
      </c>
      <c r="AQ156" s="86">
        <v>9</v>
      </c>
      <c r="AR156" s="86">
        <v>9</v>
      </c>
      <c r="AT156" s="86">
        <v>10</v>
      </c>
      <c r="AU156" s="86">
        <v>10</v>
      </c>
      <c r="AV156" s="86">
        <v>10</v>
      </c>
      <c r="AW156" s="86">
        <v>12</v>
      </c>
      <c r="AX156" s="86">
        <v>13</v>
      </c>
      <c r="AY156" s="86">
        <v>12</v>
      </c>
      <c r="AZ156" s="86">
        <v>10</v>
      </c>
      <c r="BA156" s="86">
        <v>10</v>
      </c>
      <c r="BB156" s="86">
        <v>12</v>
      </c>
      <c r="BC156" s="86">
        <v>10</v>
      </c>
      <c r="BD156" s="86">
        <v>10</v>
      </c>
      <c r="BE156" s="86">
        <v>12</v>
      </c>
      <c r="BO156" s="86">
        <v>10</v>
      </c>
      <c r="BP156" s="86">
        <v>12</v>
      </c>
      <c r="BU156" s="86">
        <v>12</v>
      </c>
      <c r="BV156" s="86">
        <v>12</v>
      </c>
      <c r="BW156" s="86">
        <v>12</v>
      </c>
      <c r="BX156" s="86">
        <v>10</v>
      </c>
      <c r="BY156" s="86">
        <v>13</v>
      </c>
      <c r="BZ156" s="86">
        <v>13</v>
      </c>
      <c r="CA156" s="86">
        <v>15</v>
      </c>
      <c r="CB156" s="86">
        <v>12</v>
      </c>
      <c r="CC156" s="86">
        <v>12</v>
      </c>
    </row>
    <row r="157" spans="1:81" x14ac:dyDescent="0.2">
      <c r="A157" s="1">
        <f t="shared" si="3"/>
        <v>156</v>
      </c>
      <c r="B157" t="s">
        <v>4807</v>
      </c>
      <c r="C157" s="1">
        <v>0</v>
      </c>
      <c r="E157" s="86">
        <v>10</v>
      </c>
      <c r="F157" s="86">
        <v>11</v>
      </c>
      <c r="G157" s="86">
        <v>10</v>
      </c>
      <c r="H157" s="86">
        <v>12</v>
      </c>
      <c r="I157" s="86">
        <v>12</v>
      </c>
      <c r="J157" s="86">
        <v>15</v>
      </c>
      <c r="K157" s="86">
        <v>17</v>
      </c>
      <c r="L157" s="86">
        <v>10</v>
      </c>
      <c r="M157" s="86">
        <v>12</v>
      </c>
      <c r="N157" s="86">
        <v>10</v>
      </c>
      <c r="O157" s="86">
        <v>18</v>
      </c>
      <c r="P157" s="86">
        <v>13</v>
      </c>
      <c r="U157" s="86">
        <v>10</v>
      </c>
      <c r="V157" s="86">
        <v>10</v>
      </c>
      <c r="Z157" s="86">
        <v>8</v>
      </c>
      <c r="AA157" s="86">
        <v>14</v>
      </c>
      <c r="AB157" s="86">
        <v>14</v>
      </c>
      <c r="AC157" s="86">
        <v>12</v>
      </c>
      <c r="AD157" s="86">
        <v>14</v>
      </c>
      <c r="AK157" s="86">
        <v>14</v>
      </c>
      <c r="AL157" s="86">
        <v>12</v>
      </c>
      <c r="AM157" s="86">
        <v>15</v>
      </c>
      <c r="AN157" s="86">
        <v>10</v>
      </c>
      <c r="AP157" s="86">
        <v>10</v>
      </c>
      <c r="AQ157" s="86">
        <v>10</v>
      </c>
      <c r="AR157" s="86">
        <v>10</v>
      </c>
      <c r="AT157" s="86">
        <v>9</v>
      </c>
      <c r="AU157" s="86">
        <v>9</v>
      </c>
      <c r="AV157" s="86">
        <v>9</v>
      </c>
      <c r="AW157" s="86">
        <v>10</v>
      </c>
      <c r="AX157" s="86">
        <v>9</v>
      </c>
      <c r="AY157" s="86">
        <v>12</v>
      </c>
      <c r="AZ157" s="86">
        <v>12</v>
      </c>
      <c r="BA157" s="86">
        <v>14</v>
      </c>
      <c r="BB157" s="86">
        <v>14</v>
      </c>
      <c r="BC157" s="86">
        <v>10</v>
      </c>
      <c r="BD157" s="86">
        <v>16</v>
      </c>
      <c r="BE157" s="86">
        <v>12</v>
      </c>
      <c r="BO157" s="86">
        <v>10</v>
      </c>
      <c r="BP157" s="86">
        <v>10</v>
      </c>
      <c r="BU157" s="86">
        <v>12</v>
      </c>
      <c r="BV157" s="86">
        <v>14</v>
      </c>
      <c r="BW157" s="86">
        <v>10</v>
      </c>
      <c r="BX157" s="86">
        <v>8</v>
      </c>
      <c r="BY157" s="86">
        <v>7</v>
      </c>
      <c r="BZ157" s="86">
        <v>10</v>
      </c>
      <c r="CA157" s="86">
        <v>15</v>
      </c>
      <c r="CB157" s="86">
        <v>15</v>
      </c>
      <c r="CC157" s="86">
        <v>8</v>
      </c>
    </row>
    <row r="158" spans="1:81" x14ac:dyDescent="0.2">
      <c r="A158" s="1">
        <f t="shared" si="3"/>
        <v>157</v>
      </c>
      <c r="B158" t="s">
        <v>4808</v>
      </c>
      <c r="C158" s="1">
        <v>0</v>
      </c>
      <c r="E158" s="86">
        <v>16</v>
      </c>
      <c r="F158" s="86">
        <v>12</v>
      </c>
      <c r="G158" s="86">
        <v>10</v>
      </c>
      <c r="H158" s="86">
        <v>12</v>
      </c>
      <c r="I158" s="86">
        <v>13</v>
      </c>
      <c r="J158" s="86">
        <v>19</v>
      </c>
      <c r="K158" s="86">
        <v>16</v>
      </c>
      <c r="L158" s="86">
        <v>10</v>
      </c>
      <c r="M158" s="86">
        <v>14</v>
      </c>
      <c r="N158" s="86">
        <v>10</v>
      </c>
      <c r="O158" s="86">
        <v>14</v>
      </c>
      <c r="P158" s="86">
        <v>12</v>
      </c>
      <c r="U158" s="86">
        <v>17</v>
      </c>
      <c r="V158" s="86">
        <v>10</v>
      </c>
      <c r="Z158" s="86">
        <v>16</v>
      </c>
      <c r="AA158" s="86">
        <v>16</v>
      </c>
      <c r="AB158" s="86">
        <v>10</v>
      </c>
      <c r="AC158" s="86">
        <v>14</v>
      </c>
      <c r="AD158" s="86">
        <v>14</v>
      </c>
      <c r="AK158" s="86">
        <v>11</v>
      </c>
      <c r="AL158" s="86">
        <v>10</v>
      </c>
      <c r="AM158" s="86">
        <v>9</v>
      </c>
      <c r="AN158" s="86">
        <v>15</v>
      </c>
      <c r="AP158" s="86">
        <v>10</v>
      </c>
      <c r="AQ158" s="86">
        <v>10</v>
      </c>
      <c r="AR158" s="86">
        <v>10</v>
      </c>
      <c r="AT158" s="86">
        <v>8</v>
      </c>
      <c r="AU158" s="86">
        <v>8</v>
      </c>
      <c r="AV158" s="86">
        <v>8</v>
      </c>
      <c r="AW158" s="86">
        <v>10</v>
      </c>
      <c r="AX158" s="86">
        <v>8</v>
      </c>
      <c r="AY158" s="86">
        <v>12</v>
      </c>
      <c r="AZ158" s="86">
        <v>12</v>
      </c>
      <c r="BA158" s="86">
        <v>12</v>
      </c>
      <c r="BB158" s="86">
        <v>14</v>
      </c>
      <c r="BC158" s="86">
        <v>14</v>
      </c>
      <c r="BD158" s="86">
        <v>18</v>
      </c>
      <c r="BE158" s="86">
        <v>14</v>
      </c>
      <c r="BO158" s="86">
        <v>10</v>
      </c>
      <c r="BP158" s="86">
        <v>12</v>
      </c>
      <c r="BU158" s="86">
        <v>12</v>
      </c>
      <c r="BV158" s="86">
        <v>14</v>
      </c>
      <c r="BW158" s="86">
        <v>10</v>
      </c>
      <c r="BX158" s="86">
        <v>8</v>
      </c>
      <c r="BY158" s="86">
        <v>17</v>
      </c>
      <c r="BZ158" s="86">
        <v>10</v>
      </c>
      <c r="CA158" s="86">
        <v>10</v>
      </c>
      <c r="CB158" s="86">
        <v>18</v>
      </c>
      <c r="CC158" s="86">
        <v>8</v>
      </c>
    </row>
    <row r="159" spans="1:81" ht="140.25" x14ac:dyDescent="0.2">
      <c r="A159" s="1">
        <f t="shared" si="3"/>
        <v>158</v>
      </c>
      <c r="B159" t="s">
        <v>24</v>
      </c>
      <c r="C159" s="1">
        <v>0</v>
      </c>
      <c r="E159" s="86" t="s">
        <v>35</v>
      </c>
      <c r="F159" s="86" t="s">
        <v>4869</v>
      </c>
      <c r="G159" s="86" t="s">
        <v>4917</v>
      </c>
      <c r="H159" s="86" t="s">
        <v>4926</v>
      </c>
      <c r="I159" s="86" t="s">
        <v>5016</v>
      </c>
      <c r="J159" s="86" t="s">
        <v>5026</v>
      </c>
      <c r="K159" s="86" t="s">
        <v>4917</v>
      </c>
      <c r="L159" s="86" t="s">
        <v>5048</v>
      </c>
      <c r="M159" s="86" t="s">
        <v>5059</v>
      </c>
      <c r="N159" s="86" t="s">
        <v>4926</v>
      </c>
      <c r="O159" s="86" t="s">
        <v>5079</v>
      </c>
      <c r="P159" s="86" t="s">
        <v>4917</v>
      </c>
      <c r="U159" s="86" t="s">
        <v>4917</v>
      </c>
      <c r="V159" s="86" t="s">
        <v>4917</v>
      </c>
      <c r="Z159" s="86" t="s">
        <v>35</v>
      </c>
      <c r="AA159" s="86" t="s">
        <v>35</v>
      </c>
      <c r="AB159" s="86" t="s">
        <v>5059</v>
      </c>
      <c r="AC159" s="86" t="s">
        <v>5386</v>
      </c>
      <c r="AD159" s="86" t="s">
        <v>5059</v>
      </c>
      <c r="AK159" s="175" t="s">
        <v>5159</v>
      </c>
      <c r="AL159" s="86" t="s">
        <v>5166</v>
      </c>
      <c r="AM159" s="175" t="s">
        <v>5283</v>
      </c>
      <c r="AN159" s="175" t="s">
        <v>5280</v>
      </c>
      <c r="AP159" s="4" t="s">
        <v>5180</v>
      </c>
      <c r="AQ159" s="4" t="s">
        <v>5185</v>
      </c>
      <c r="AR159" s="4" t="s">
        <v>5186</v>
      </c>
      <c r="AT159" s="175" t="s">
        <v>5313</v>
      </c>
      <c r="AU159" s="175" t="s">
        <v>5313</v>
      </c>
      <c r="AV159" s="175" t="s">
        <v>5313</v>
      </c>
      <c r="AW159" s="175" t="s">
        <v>4917</v>
      </c>
      <c r="AX159" s="175" t="s">
        <v>5313</v>
      </c>
      <c r="AY159" s="86" t="s">
        <v>4917</v>
      </c>
      <c r="AZ159" s="86" t="s">
        <v>4917</v>
      </c>
      <c r="BA159" s="86" t="s">
        <v>4917</v>
      </c>
      <c r="BB159" s="86" t="s">
        <v>4917</v>
      </c>
      <c r="BC159" s="86" t="s">
        <v>4917</v>
      </c>
      <c r="BD159" s="86" t="s">
        <v>4917</v>
      </c>
      <c r="BE159" s="86" t="s">
        <v>4917</v>
      </c>
      <c r="BO159" s="86" t="s">
        <v>35</v>
      </c>
      <c r="BP159" s="86" t="s">
        <v>35</v>
      </c>
      <c r="BU159" s="86" t="s">
        <v>5059</v>
      </c>
      <c r="BV159" s="86" t="s">
        <v>5059</v>
      </c>
      <c r="BW159" s="86" t="s">
        <v>5059</v>
      </c>
      <c r="BX159" s="86" t="s">
        <v>5466</v>
      </c>
      <c r="BY159" s="86" t="s">
        <v>5473</v>
      </c>
      <c r="BZ159" s="86" t="s">
        <v>4917</v>
      </c>
      <c r="CA159" s="86" t="s">
        <v>5500</v>
      </c>
      <c r="CB159" s="86" t="s">
        <v>5509</v>
      </c>
      <c r="CC159" s="86" t="s">
        <v>4926</v>
      </c>
    </row>
    <row r="160" spans="1:81" ht="216.75" x14ac:dyDescent="0.2">
      <c r="A160" s="1">
        <f t="shared" si="3"/>
        <v>159</v>
      </c>
      <c r="B160" s="18" t="s">
        <v>4857</v>
      </c>
      <c r="C160" s="1">
        <v>0</v>
      </c>
      <c r="E160" s="86" t="s">
        <v>5543</v>
      </c>
      <c r="F160" s="86" t="s">
        <v>5304</v>
      </c>
      <c r="G160" s="86" t="s">
        <v>4918</v>
      </c>
      <c r="H160" s="86" t="s">
        <v>5253</v>
      </c>
      <c r="I160" s="86" t="s">
        <v>5538</v>
      </c>
      <c r="J160" s="86" t="s">
        <v>5027</v>
      </c>
      <c r="K160" s="86" t="s">
        <v>5298</v>
      </c>
      <c r="L160" s="86" t="s">
        <v>5529</v>
      </c>
      <c r="M160" s="86" t="s">
        <v>5404</v>
      </c>
      <c r="N160" s="86" t="s">
        <v>5301</v>
      </c>
      <c r="O160" s="86" t="s">
        <v>5080</v>
      </c>
      <c r="P160" s="86" t="s">
        <v>5530</v>
      </c>
      <c r="U160" s="86" t="s">
        <v>5457</v>
      </c>
      <c r="V160" s="86" t="s">
        <v>5489</v>
      </c>
      <c r="Z160" s="86" t="s">
        <v>5127</v>
      </c>
      <c r="AA160" s="86" t="s">
        <v>5119</v>
      </c>
      <c r="AB160" s="86" t="s">
        <v>5450</v>
      </c>
      <c r="AC160" s="86" t="s">
        <v>5387</v>
      </c>
      <c r="AD160" s="86" t="s">
        <v>5416</v>
      </c>
      <c r="AN160" s="175"/>
      <c r="AT160" s="86" t="s">
        <v>34</v>
      </c>
      <c r="AU160" s="86" t="s">
        <v>5051</v>
      </c>
      <c r="AV160" s="86" t="s">
        <v>5358</v>
      </c>
      <c r="AW160" s="86" t="s">
        <v>5396</v>
      </c>
      <c r="AX160" s="86" t="s">
        <v>5359</v>
      </c>
      <c r="AY160" s="86" t="s">
        <v>448</v>
      </c>
      <c r="AZ160" s="86" t="s">
        <v>5352</v>
      </c>
      <c r="BA160" s="86" t="s">
        <v>5353</v>
      </c>
      <c r="BB160" s="86" t="s">
        <v>5354</v>
      </c>
      <c r="BC160" s="86" t="s">
        <v>5355</v>
      </c>
      <c r="BD160" s="86" t="s">
        <v>5356</v>
      </c>
      <c r="BE160" s="86" t="s">
        <v>5357</v>
      </c>
      <c r="BO160" s="86" t="s">
        <v>5098</v>
      </c>
      <c r="BP160" s="86" t="s">
        <v>34</v>
      </c>
      <c r="BU160" s="86" t="s">
        <v>5426</v>
      </c>
      <c r="BV160" s="86" t="s">
        <v>5430</v>
      </c>
      <c r="BW160" s="86" t="s">
        <v>5437</v>
      </c>
      <c r="BX160" s="86" t="s">
        <v>5467</v>
      </c>
      <c r="BY160" s="86" t="s">
        <v>5474</v>
      </c>
      <c r="BZ160" s="86" t="s">
        <v>34</v>
      </c>
      <c r="CA160" s="86" t="s">
        <v>5501</v>
      </c>
      <c r="CB160" s="86" t="s">
        <v>5510</v>
      </c>
      <c r="CC160" s="86" t="s">
        <v>5291</v>
      </c>
    </row>
    <row r="161" spans="1:81" ht="38.25" x14ac:dyDescent="0.2">
      <c r="A161" s="1">
        <f t="shared" si="3"/>
        <v>160</v>
      </c>
      <c r="B161" t="s">
        <v>3493</v>
      </c>
      <c r="C161" s="1">
        <v>0</v>
      </c>
      <c r="E161" s="86" t="s">
        <v>626</v>
      </c>
      <c r="F161" s="86" t="s">
        <v>50</v>
      </c>
      <c r="G161" s="86" t="s">
        <v>693</v>
      </c>
      <c r="H161" s="86" t="s">
        <v>357</v>
      </c>
      <c r="I161" s="86" t="s">
        <v>308</v>
      </c>
      <c r="J161" s="86" t="s">
        <v>394</v>
      </c>
      <c r="K161" s="86" t="s">
        <v>394</v>
      </c>
      <c r="L161" s="86" t="s">
        <v>1081</v>
      </c>
      <c r="M161" s="86" t="s">
        <v>693</v>
      </c>
      <c r="N161" s="86" t="s">
        <v>711</v>
      </c>
      <c r="O161" s="86" t="s">
        <v>294</v>
      </c>
      <c r="P161" s="86" t="s">
        <v>50</v>
      </c>
      <c r="U161" s="86" t="s">
        <v>290</v>
      </c>
      <c r="V161" s="86" t="s">
        <v>976</v>
      </c>
      <c r="Z161" s="86" t="s">
        <v>614</v>
      </c>
      <c r="AA161" s="86" t="s">
        <v>448</v>
      </c>
      <c r="AB161" s="86" t="s">
        <v>5451</v>
      </c>
      <c r="AC161" s="86" t="s">
        <v>5388</v>
      </c>
      <c r="AD161" s="86" t="s">
        <v>5417</v>
      </c>
      <c r="AW161" s="86" t="s">
        <v>5388</v>
      </c>
      <c r="BO161" s="86" t="s">
        <v>5017</v>
      </c>
      <c r="BP161" s="86" t="s">
        <v>4699</v>
      </c>
      <c r="BU161" s="86" t="s">
        <v>446</v>
      </c>
      <c r="BV161" s="86" t="s">
        <v>448</v>
      </c>
      <c r="BW161" s="86" t="s">
        <v>446</v>
      </c>
      <c r="BX161" s="86" t="s">
        <v>954</v>
      </c>
      <c r="BY161" s="86" t="s">
        <v>626</v>
      </c>
      <c r="BZ161" s="86">
        <v>0</v>
      </c>
      <c r="CA161" s="86" t="s">
        <v>5502</v>
      </c>
      <c r="CB161" s="86" t="s">
        <v>518</v>
      </c>
      <c r="CC161" s="86" t="s">
        <v>852</v>
      </c>
    </row>
    <row r="162" spans="1:81" ht="51" x14ac:dyDescent="0.2">
      <c r="A162" s="1">
        <f t="shared" si="3"/>
        <v>161</v>
      </c>
      <c r="B162" t="s">
        <v>3493</v>
      </c>
      <c r="C162" s="1">
        <v>0</v>
      </c>
      <c r="E162" s="86" t="s">
        <v>4699</v>
      </c>
      <c r="F162" s="86" t="s">
        <v>426</v>
      </c>
      <c r="G162" s="86" t="s">
        <v>932</v>
      </c>
      <c r="H162" s="86" t="s">
        <v>37</v>
      </c>
      <c r="I162" s="86" t="s">
        <v>37</v>
      </c>
      <c r="J162" s="86" t="s">
        <v>414</v>
      </c>
      <c r="K162" s="86" t="s">
        <v>414</v>
      </c>
      <c r="L162" s="86" t="s">
        <v>5049</v>
      </c>
      <c r="M162" s="86" t="s">
        <v>4699</v>
      </c>
      <c r="N162" s="86" t="s">
        <v>713</v>
      </c>
      <c r="O162" s="86" t="s">
        <v>318</v>
      </c>
      <c r="P162" s="86" t="s">
        <v>737</v>
      </c>
      <c r="U162" s="86" t="s">
        <v>595</v>
      </c>
      <c r="V162" s="86" t="s">
        <v>5049</v>
      </c>
      <c r="Z162" s="86" t="s">
        <v>691</v>
      </c>
      <c r="AA162" s="86" t="s">
        <v>452</v>
      </c>
      <c r="AB162" s="86" t="s">
        <v>452</v>
      </c>
      <c r="AC162" s="86" t="s">
        <v>387</v>
      </c>
      <c r="AD162" s="86" t="s">
        <v>37</v>
      </c>
      <c r="AW162" s="86" t="s">
        <v>5049</v>
      </c>
      <c r="BO162" s="86" t="s">
        <v>5098</v>
      </c>
      <c r="BP162" s="86">
        <v>0</v>
      </c>
      <c r="BU162" s="86" t="s">
        <v>452</v>
      </c>
      <c r="BV162" s="86" t="s">
        <v>452</v>
      </c>
      <c r="BW162" s="86" t="s">
        <v>452</v>
      </c>
      <c r="BX162" s="86" t="s">
        <v>970</v>
      </c>
      <c r="BY162" s="86" t="s">
        <v>5475</v>
      </c>
      <c r="BZ162" s="86">
        <v>0</v>
      </c>
      <c r="CA162" s="86" t="s">
        <v>5503</v>
      </c>
      <c r="CB162" s="86" t="s">
        <v>520</v>
      </c>
      <c r="CC162" s="86" t="s">
        <v>910</v>
      </c>
    </row>
    <row r="163" spans="1:81" ht="38.25" x14ac:dyDescent="0.2">
      <c r="A163" s="1">
        <f t="shared" si="3"/>
        <v>162</v>
      </c>
      <c r="B163" t="s">
        <v>3493</v>
      </c>
      <c r="C163" s="1">
        <v>0</v>
      </c>
      <c r="E163" s="86" t="s">
        <v>932</v>
      </c>
      <c r="F163" s="86" t="s">
        <v>436</v>
      </c>
      <c r="G163" s="86" t="s">
        <v>935</v>
      </c>
      <c r="H163" s="86" t="s">
        <v>50</v>
      </c>
      <c r="I163" s="86" t="s">
        <v>377</v>
      </c>
      <c r="J163" s="86" t="s">
        <v>5028</v>
      </c>
      <c r="K163" s="86" t="s">
        <v>5531</v>
      </c>
      <c r="L163" s="86" t="s">
        <v>5017</v>
      </c>
      <c r="M163" s="86" t="s">
        <v>723</v>
      </c>
      <c r="N163" s="86" t="s">
        <v>4699</v>
      </c>
      <c r="O163" s="86" t="s">
        <v>41</v>
      </c>
      <c r="P163" s="86" t="s">
        <v>741</v>
      </c>
      <c r="U163" s="86" t="s">
        <v>655</v>
      </c>
      <c r="V163" s="86" t="s">
        <v>5397</v>
      </c>
      <c r="Z163" s="86" t="s">
        <v>932</v>
      </c>
      <c r="AA163" s="86" t="s">
        <v>454</v>
      </c>
      <c r="AB163" s="86" t="s">
        <v>454</v>
      </c>
      <c r="AC163" s="86" t="s">
        <v>452</v>
      </c>
      <c r="AD163" s="86" t="s">
        <v>374</v>
      </c>
      <c r="AW163" s="86" t="s">
        <v>5397</v>
      </c>
      <c r="BO163" s="86">
        <v>0</v>
      </c>
      <c r="BP163" s="86">
        <v>0</v>
      </c>
      <c r="BU163" s="86">
        <v>0</v>
      </c>
      <c r="BV163" s="86" t="s">
        <v>460</v>
      </c>
      <c r="BW163" s="86" t="s">
        <v>458</v>
      </c>
      <c r="BX163" s="86">
        <v>0</v>
      </c>
      <c r="BY163" s="86" t="s">
        <v>707</v>
      </c>
      <c r="BZ163" s="86">
        <v>0</v>
      </c>
      <c r="CA163" s="86" t="s">
        <v>707</v>
      </c>
      <c r="CB163" s="86" t="s">
        <v>537</v>
      </c>
      <c r="CC163" s="86">
        <v>0</v>
      </c>
    </row>
    <row r="164" spans="1:81" ht="25.5" x14ac:dyDescent="0.2">
      <c r="A164" s="1">
        <f t="shared" si="3"/>
        <v>163</v>
      </c>
      <c r="B164" t="s">
        <v>3493</v>
      </c>
      <c r="C164" s="1">
        <v>0</v>
      </c>
      <c r="E164" s="86" t="s">
        <v>935</v>
      </c>
      <c r="F164" s="86" t="s">
        <v>442</v>
      </c>
      <c r="G164" s="86" t="s">
        <v>943</v>
      </c>
      <c r="H164" s="86" t="s">
        <v>426</v>
      </c>
      <c r="I164" s="86" t="s">
        <v>937</v>
      </c>
      <c r="J164" s="86" t="s">
        <v>539</v>
      </c>
      <c r="K164" s="86" t="s">
        <v>442</v>
      </c>
      <c r="L164" s="86" t="s">
        <v>1373</v>
      </c>
      <c r="M164" s="86" t="s">
        <v>904</v>
      </c>
      <c r="N164" s="86" t="s">
        <v>721</v>
      </c>
      <c r="O164" s="86" t="s">
        <v>426</v>
      </c>
      <c r="P164" s="86" t="s">
        <v>976</v>
      </c>
      <c r="U164" s="86" t="s">
        <v>693</v>
      </c>
      <c r="V164" s="86" t="s">
        <v>5017</v>
      </c>
      <c r="Z164" s="86" t="s">
        <v>5017</v>
      </c>
      <c r="AA164" s="86" t="s">
        <v>460</v>
      </c>
      <c r="AB164" s="86" t="s">
        <v>1993</v>
      </c>
      <c r="AC164" s="86" t="s">
        <v>460</v>
      </c>
      <c r="AD164" s="86" t="s">
        <v>1017</v>
      </c>
      <c r="AW164" s="86" t="s">
        <v>5017</v>
      </c>
      <c r="BO164" s="86">
        <v>0</v>
      </c>
      <c r="BP164" s="86">
        <v>0</v>
      </c>
      <c r="BU164" s="86">
        <v>0</v>
      </c>
      <c r="BV164" s="86">
        <v>0</v>
      </c>
      <c r="BW164" s="86" t="s">
        <v>932</v>
      </c>
      <c r="BX164" s="86">
        <v>0</v>
      </c>
      <c r="BY164" s="86" t="s">
        <v>785</v>
      </c>
      <c r="BZ164" s="86">
        <v>0</v>
      </c>
      <c r="CA164" s="86" t="s">
        <v>741</v>
      </c>
      <c r="CB164" s="86" t="s">
        <v>626</v>
      </c>
      <c r="CC164" s="86">
        <v>0</v>
      </c>
    </row>
    <row r="165" spans="1:81" ht="51" x14ac:dyDescent="0.2">
      <c r="A165" s="1">
        <f t="shared" si="3"/>
        <v>164</v>
      </c>
      <c r="B165" t="s">
        <v>3493</v>
      </c>
      <c r="C165" s="1">
        <v>0</v>
      </c>
      <c r="E165" s="86" t="s">
        <v>939</v>
      </c>
      <c r="F165" s="86" t="s">
        <v>904</v>
      </c>
      <c r="G165" s="86" t="s">
        <v>1826</v>
      </c>
      <c r="H165" s="86" t="s">
        <v>50</v>
      </c>
      <c r="I165" s="86" t="s">
        <v>5017</v>
      </c>
      <c r="J165" s="86" t="s">
        <v>1264</v>
      </c>
      <c r="K165" s="86">
        <v>0</v>
      </c>
      <c r="L165" s="86" t="s">
        <v>1704</v>
      </c>
      <c r="M165" s="86" t="s">
        <v>2151</v>
      </c>
      <c r="N165" s="86" t="s">
        <v>904</v>
      </c>
      <c r="O165" s="86" t="s">
        <v>1132</v>
      </c>
      <c r="P165" s="86" t="s">
        <v>5049</v>
      </c>
      <c r="U165" s="86" t="s">
        <v>1587</v>
      </c>
      <c r="V165" s="86" t="s">
        <v>5490</v>
      </c>
      <c r="Z165" s="86" t="s">
        <v>5128</v>
      </c>
      <c r="AA165" s="86" t="s">
        <v>5120</v>
      </c>
      <c r="AB165" s="86" t="s">
        <v>2184</v>
      </c>
      <c r="AC165" s="86" t="s">
        <v>1993</v>
      </c>
      <c r="AD165" s="86" t="s">
        <v>1973</v>
      </c>
      <c r="AW165" s="86" t="s">
        <v>5092</v>
      </c>
      <c r="BO165" s="86">
        <v>0</v>
      </c>
      <c r="BP165" s="86">
        <v>0</v>
      </c>
      <c r="BU165" s="86">
        <v>0</v>
      </c>
      <c r="BV165" s="86">
        <v>0</v>
      </c>
      <c r="BW165" s="86" t="s">
        <v>2358</v>
      </c>
      <c r="BX165" s="86">
        <v>0</v>
      </c>
      <c r="BY165" s="86" t="s">
        <v>5476</v>
      </c>
      <c r="BZ165" s="86">
        <v>0</v>
      </c>
      <c r="CA165" s="86">
        <v>0</v>
      </c>
      <c r="CB165" s="86" t="s">
        <v>1595</v>
      </c>
      <c r="CC165" s="86">
        <v>0</v>
      </c>
    </row>
    <row r="166" spans="1:81" ht="51" x14ac:dyDescent="0.2">
      <c r="A166" s="1">
        <f t="shared" si="3"/>
        <v>165</v>
      </c>
      <c r="B166" t="s">
        <v>3493</v>
      </c>
      <c r="C166" s="1">
        <v>0</v>
      </c>
      <c r="E166" s="86" t="s">
        <v>1853</v>
      </c>
      <c r="F166" s="86" t="s">
        <v>50</v>
      </c>
      <c r="G166" s="86" t="s">
        <v>1843</v>
      </c>
      <c r="H166" s="86">
        <v>0</v>
      </c>
      <c r="I166" s="86" t="s">
        <v>5018</v>
      </c>
      <c r="J166" s="86">
        <v>0</v>
      </c>
      <c r="K166" s="86">
        <v>0</v>
      </c>
      <c r="L166" s="86" t="s">
        <v>5532</v>
      </c>
      <c r="M166" s="86">
        <v>0</v>
      </c>
      <c r="N166" s="86">
        <v>0</v>
      </c>
      <c r="O166" s="86" t="s">
        <v>2046</v>
      </c>
      <c r="P166" s="86" t="s">
        <v>2007</v>
      </c>
      <c r="U166" s="86" t="s">
        <v>1589</v>
      </c>
      <c r="V166" s="86" t="s">
        <v>5491</v>
      </c>
      <c r="Z166" s="86" t="s">
        <v>1581</v>
      </c>
      <c r="AA166" s="86" t="s">
        <v>2372</v>
      </c>
      <c r="AB166" s="86" t="s">
        <v>2188</v>
      </c>
      <c r="AC166" s="86" t="s">
        <v>2084</v>
      </c>
      <c r="AD166" s="86" t="s">
        <v>5418</v>
      </c>
      <c r="AW166" s="86" t="s">
        <v>5398</v>
      </c>
      <c r="BO166" s="86">
        <v>0</v>
      </c>
      <c r="BP166" s="86">
        <v>0</v>
      </c>
      <c r="BU166" s="86">
        <v>0</v>
      </c>
      <c r="BV166" s="86">
        <v>0</v>
      </c>
      <c r="BW166" s="86">
        <v>0</v>
      </c>
      <c r="BX166" s="86">
        <v>0</v>
      </c>
      <c r="BY166" s="86" t="s">
        <v>1577</v>
      </c>
      <c r="BZ166" s="86">
        <v>0</v>
      </c>
      <c r="CA166" s="86">
        <v>0</v>
      </c>
      <c r="CB166" s="86">
        <v>0</v>
      </c>
      <c r="CC166" s="86">
        <v>0</v>
      </c>
    </row>
    <row r="167" spans="1:81" ht="51" x14ac:dyDescent="0.2">
      <c r="A167" s="1">
        <f t="shared" si="3"/>
        <v>166</v>
      </c>
      <c r="B167" t="s">
        <v>3493</v>
      </c>
      <c r="C167" s="1">
        <v>0</v>
      </c>
      <c r="E167" s="86" t="s">
        <v>1862</v>
      </c>
      <c r="F167" s="86">
        <v>0</v>
      </c>
      <c r="G167" s="86">
        <v>0</v>
      </c>
      <c r="H167" s="86">
        <v>0</v>
      </c>
      <c r="I167" s="86" t="s">
        <v>2007</v>
      </c>
      <c r="J167" s="86">
        <v>0</v>
      </c>
      <c r="K167" s="86">
        <v>0</v>
      </c>
      <c r="L167" s="86" t="s">
        <v>5050</v>
      </c>
      <c r="M167" s="86">
        <v>0</v>
      </c>
      <c r="N167" s="86">
        <v>0</v>
      </c>
      <c r="O167" s="86">
        <v>0</v>
      </c>
      <c r="P167" s="86" t="s">
        <v>2084</v>
      </c>
      <c r="U167" s="86" t="s">
        <v>1591</v>
      </c>
      <c r="V167" s="86" t="s">
        <v>5098</v>
      </c>
      <c r="Z167" s="86" t="s">
        <v>1853</v>
      </c>
      <c r="AA167" s="86">
        <v>0</v>
      </c>
      <c r="AB167" s="86">
        <v>0</v>
      </c>
      <c r="AC167" s="86" t="s">
        <v>2086</v>
      </c>
      <c r="AD167" s="86">
        <v>0</v>
      </c>
      <c r="AW167" s="86" t="s">
        <v>50</v>
      </c>
      <c r="BO167" s="86">
        <v>0</v>
      </c>
      <c r="BP167" s="86">
        <v>0</v>
      </c>
      <c r="BU167" s="86">
        <v>0</v>
      </c>
      <c r="BV167" s="86">
        <v>0</v>
      </c>
      <c r="BW167" s="86">
        <v>0</v>
      </c>
      <c r="BX167" s="86">
        <v>0</v>
      </c>
      <c r="BY167" s="86" t="s">
        <v>1587</v>
      </c>
      <c r="BZ167" s="86">
        <v>0</v>
      </c>
      <c r="CA167" s="86">
        <v>0</v>
      </c>
      <c r="CB167" s="86">
        <v>0</v>
      </c>
      <c r="CC167" s="86">
        <v>0</v>
      </c>
    </row>
    <row r="168" spans="1:81" ht="38.25" x14ac:dyDescent="0.2">
      <c r="A168" s="1">
        <f t="shared" si="3"/>
        <v>167</v>
      </c>
      <c r="B168" t="s">
        <v>3493</v>
      </c>
      <c r="C168" s="1">
        <v>0</v>
      </c>
      <c r="E168" s="86">
        <v>0</v>
      </c>
      <c r="F168" s="86">
        <v>0</v>
      </c>
      <c r="G168" s="86">
        <v>0</v>
      </c>
      <c r="H168" s="86">
        <v>0</v>
      </c>
      <c r="I168" s="86" t="s">
        <v>2015</v>
      </c>
      <c r="J168" s="86">
        <v>0</v>
      </c>
      <c r="K168" s="86">
        <v>0</v>
      </c>
      <c r="L168" s="86" t="s">
        <v>5051</v>
      </c>
      <c r="M168" s="86">
        <v>0</v>
      </c>
      <c r="N168" s="86">
        <v>0</v>
      </c>
      <c r="O168" s="86">
        <v>0</v>
      </c>
      <c r="P168" s="86" t="s">
        <v>2090</v>
      </c>
      <c r="U168" s="86">
        <v>0</v>
      </c>
      <c r="V168" s="86">
        <v>0</v>
      </c>
      <c r="Z168" s="86" t="s">
        <v>1864</v>
      </c>
      <c r="AA168" s="86">
        <v>0</v>
      </c>
      <c r="AB168" s="86">
        <v>0</v>
      </c>
      <c r="AC168" s="86">
        <v>0</v>
      </c>
      <c r="AD168" s="86">
        <v>0</v>
      </c>
      <c r="AW168" s="86">
        <v>0</v>
      </c>
      <c r="BO168" s="86">
        <v>0</v>
      </c>
      <c r="BP168" s="86">
        <v>0</v>
      </c>
      <c r="BU168" s="86">
        <v>0</v>
      </c>
      <c r="BV168" s="86">
        <v>0</v>
      </c>
      <c r="BW168" s="86">
        <v>0</v>
      </c>
      <c r="BX168" s="86">
        <v>0</v>
      </c>
      <c r="BY168" s="86" t="s">
        <v>1589</v>
      </c>
      <c r="BZ168" s="86">
        <v>0</v>
      </c>
      <c r="CA168" s="86">
        <v>0</v>
      </c>
      <c r="CB168" s="86">
        <v>0</v>
      </c>
      <c r="CC168" s="86">
        <v>0</v>
      </c>
    </row>
    <row r="169" spans="1:81" ht="38.25" x14ac:dyDescent="0.2">
      <c r="A169" s="1">
        <f t="shared" si="3"/>
        <v>168</v>
      </c>
      <c r="B169" t="s">
        <v>3493</v>
      </c>
      <c r="C169" s="1">
        <v>0</v>
      </c>
      <c r="E169" s="86">
        <v>0</v>
      </c>
      <c r="F169" s="86">
        <v>0</v>
      </c>
      <c r="G169" s="86">
        <v>0</v>
      </c>
      <c r="H169" s="86">
        <v>0</v>
      </c>
      <c r="I169" s="86" t="s">
        <v>50</v>
      </c>
      <c r="J169" s="86">
        <v>0</v>
      </c>
      <c r="K169" s="86">
        <v>0</v>
      </c>
      <c r="L169" s="86" t="s">
        <v>5533</v>
      </c>
      <c r="M169" s="86">
        <v>0</v>
      </c>
      <c r="N169" s="86">
        <v>0</v>
      </c>
      <c r="O169" s="86">
        <v>0</v>
      </c>
      <c r="P169" s="86" t="s">
        <v>5092</v>
      </c>
      <c r="U169" s="86">
        <v>0</v>
      </c>
      <c r="V169" s="86">
        <v>0</v>
      </c>
      <c r="Z169" s="86" t="s">
        <v>5129</v>
      </c>
      <c r="AA169" s="86">
        <v>0</v>
      </c>
      <c r="AB169" s="86">
        <v>0</v>
      </c>
      <c r="AC169" s="86">
        <v>0</v>
      </c>
      <c r="AD169" s="86">
        <v>0</v>
      </c>
      <c r="AW169" s="86">
        <v>0</v>
      </c>
      <c r="BO169" s="86">
        <v>0</v>
      </c>
      <c r="BP169" s="86">
        <v>0</v>
      </c>
      <c r="BU169" s="86">
        <v>0</v>
      </c>
      <c r="BV169" s="86">
        <v>0</v>
      </c>
      <c r="BW169" s="86">
        <v>0</v>
      </c>
      <c r="BX169" s="86">
        <v>0</v>
      </c>
      <c r="BY169" s="86" t="s">
        <v>5477</v>
      </c>
      <c r="BZ169" s="86">
        <v>0</v>
      </c>
      <c r="CA169" s="86">
        <v>0</v>
      </c>
      <c r="CB169" s="86">
        <v>0</v>
      </c>
      <c r="CC169" s="86">
        <v>0</v>
      </c>
    </row>
    <row r="170" spans="1:81" ht="38.25" x14ac:dyDescent="0.2">
      <c r="A170" s="1">
        <f t="shared" si="3"/>
        <v>169</v>
      </c>
      <c r="B170" t="s">
        <v>3493</v>
      </c>
      <c r="C170" s="1">
        <v>0</v>
      </c>
      <c r="E170" s="86">
        <v>0</v>
      </c>
      <c r="F170" s="86">
        <v>0</v>
      </c>
      <c r="G170" s="86">
        <v>0</v>
      </c>
      <c r="H170" s="86">
        <v>0</v>
      </c>
      <c r="I170" s="86">
        <v>0</v>
      </c>
      <c r="J170" s="86">
        <v>0</v>
      </c>
      <c r="K170" s="86">
        <v>0</v>
      </c>
      <c r="L170" s="86">
        <v>0</v>
      </c>
      <c r="M170" s="86">
        <v>0</v>
      </c>
      <c r="N170" s="86">
        <v>0</v>
      </c>
      <c r="O170" s="86">
        <v>0</v>
      </c>
      <c r="P170" s="86" t="s">
        <v>50</v>
      </c>
      <c r="U170" s="86">
        <v>0</v>
      </c>
      <c r="V170" s="86">
        <v>0</v>
      </c>
      <c r="Z170" s="86">
        <v>0</v>
      </c>
      <c r="AA170" s="86">
        <v>0</v>
      </c>
      <c r="AB170" s="86">
        <v>0</v>
      </c>
      <c r="AC170" s="86">
        <v>0</v>
      </c>
      <c r="AD170" s="86">
        <v>0</v>
      </c>
      <c r="AW170" s="86">
        <v>0</v>
      </c>
      <c r="BO170" s="86">
        <v>0</v>
      </c>
      <c r="BP170" s="86">
        <v>0</v>
      </c>
      <c r="BU170" s="86">
        <v>0</v>
      </c>
      <c r="BV170" s="86">
        <v>0</v>
      </c>
      <c r="BW170" s="86">
        <v>0</v>
      </c>
      <c r="BX170" s="86">
        <v>0</v>
      </c>
      <c r="BY170" s="86">
        <v>0</v>
      </c>
      <c r="BZ170" s="86">
        <v>0</v>
      </c>
      <c r="CA170" s="86">
        <v>0</v>
      </c>
      <c r="CB170" s="86">
        <v>0</v>
      </c>
      <c r="CC170" s="86">
        <v>0</v>
      </c>
    </row>
    <row r="171" spans="1:81" x14ac:dyDescent="0.2">
      <c r="A171" s="1">
        <f t="shared" si="3"/>
        <v>170</v>
      </c>
      <c r="B171" t="s">
        <v>3493</v>
      </c>
      <c r="C171" s="1">
        <v>0</v>
      </c>
      <c r="E171" s="86">
        <v>0</v>
      </c>
      <c r="F171" s="86">
        <v>0</v>
      </c>
      <c r="G171" s="86">
        <v>0</v>
      </c>
      <c r="H171" s="86">
        <v>0</v>
      </c>
      <c r="I171" s="86">
        <v>0</v>
      </c>
      <c r="J171" s="86">
        <v>0</v>
      </c>
      <c r="K171" s="86">
        <v>0</v>
      </c>
      <c r="L171" s="86">
        <v>0</v>
      </c>
      <c r="M171" s="86">
        <v>0</v>
      </c>
      <c r="N171" s="86">
        <v>0</v>
      </c>
      <c r="O171" s="86">
        <v>0</v>
      </c>
      <c r="P171" s="86">
        <v>0</v>
      </c>
      <c r="U171" s="86">
        <v>0</v>
      </c>
      <c r="V171" s="86">
        <v>0</v>
      </c>
      <c r="Z171" s="86">
        <v>0</v>
      </c>
      <c r="AA171" s="86">
        <v>0</v>
      </c>
      <c r="AB171" s="86">
        <v>0</v>
      </c>
      <c r="AC171" s="86">
        <v>0</v>
      </c>
      <c r="AD171" s="86">
        <v>0</v>
      </c>
      <c r="AW171" s="86">
        <v>0</v>
      </c>
      <c r="BO171" s="86">
        <v>0</v>
      </c>
      <c r="BP171" s="86">
        <v>0</v>
      </c>
      <c r="BU171" s="86">
        <v>0</v>
      </c>
      <c r="BV171" s="86">
        <v>0</v>
      </c>
      <c r="BW171" s="86">
        <v>0</v>
      </c>
      <c r="BX171" s="86">
        <v>0</v>
      </c>
      <c r="BY171" s="86">
        <v>0</v>
      </c>
      <c r="BZ171" s="86">
        <v>0</v>
      </c>
      <c r="CA171" s="86">
        <v>0</v>
      </c>
      <c r="CB171" s="86">
        <v>0</v>
      </c>
      <c r="CC171" s="86">
        <v>0</v>
      </c>
    </row>
    <row r="172" spans="1:81" x14ac:dyDescent="0.2">
      <c r="A172" s="1">
        <f t="shared" si="3"/>
        <v>171</v>
      </c>
      <c r="B172" t="s">
        <v>3493</v>
      </c>
      <c r="C172" s="1">
        <v>0</v>
      </c>
      <c r="E172" s="86">
        <v>0</v>
      </c>
      <c r="F172" s="86">
        <v>0</v>
      </c>
      <c r="G172" s="86">
        <v>0</v>
      </c>
      <c r="H172" s="86">
        <v>0</v>
      </c>
      <c r="I172" s="86">
        <v>0</v>
      </c>
      <c r="J172" s="86">
        <v>0</v>
      </c>
      <c r="K172" s="86">
        <v>0</v>
      </c>
      <c r="L172" s="86">
        <v>0</v>
      </c>
      <c r="M172" s="86">
        <v>0</v>
      </c>
      <c r="N172" s="86">
        <v>0</v>
      </c>
      <c r="O172" s="86">
        <v>0</v>
      </c>
      <c r="P172" s="86">
        <v>0</v>
      </c>
      <c r="U172" s="86">
        <v>0</v>
      </c>
      <c r="V172" s="86">
        <v>0</v>
      </c>
      <c r="Z172" s="86">
        <v>0</v>
      </c>
      <c r="AA172" s="86">
        <v>0</v>
      </c>
      <c r="AB172" s="86">
        <v>0</v>
      </c>
      <c r="AC172" s="86">
        <v>0</v>
      </c>
      <c r="AD172" s="86">
        <v>0</v>
      </c>
      <c r="AW172" s="86">
        <v>0</v>
      </c>
      <c r="BO172" s="86">
        <v>0</v>
      </c>
      <c r="BP172" s="86">
        <v>0</v>
      </c>
      <c r="BU172" s="86">
        <v>0</v>
      </c>
      <c r="BV172" s="86">
        <v>0</v>
      </c>
      <c r="BW172" s="86">
        <v>0</v>
      </c>
      <c r="BX172" s="86">
        <v>0</v>
      </c>
      <c r="BY172" s="86">
        <v>0</v>
      </c>
      <c r="BZ172" s="86">
        <v>0</v>
      </c>
      <c r="CA172" s="86">
        <v>0</v>
      </c>
      <c r="CB172" s="86">
        <v>0</v>
      </c>
      <c r="CC172" s="86">
        <v>0</v>
      </c>
    </row>
    <row r="173" spans="1:81" x14ac:dyDescent="0.2">
      <c r="A173" s="1">
        <f t="shared" si="3"/>
        <v>172</v>
      </c>
      <c r="B173" t="s">
        <v>3493</v>
      </c>
      <c r="C173" s="1">
        <v>0</v>
      </c>
      <c r="E173" s="86">
        <v>0</v>
      </c>
      <c r="F173" s="86">
        <v>0</v>
      </c>
      <c r="G173" s="86">
        <v>0</v>
      </c>
      <c r="H173" s="86">
        <v>0</v>
      </c>
      <c r="I173" s="86">
        <v>0</v>
      </c>
      <c r="J173" s="86">
        <v>0</v>
      </c>
      <c r="K173" s="86">
        <v>0</v>
      </c>
      <c r="L173" s="86">
        <v>0</v>
      </c>
      <c r="M173" s="86">
        <v>0</v>
      </c>
      <c r="N173" s="86">
        <v>0</v>
      </c>
      <c r="O173" s="86">
        <v>0</v>
      </c>
      <c r="P173" s="86">
        <v>0</v>
      </c>
      <c r="U173" s="86">
        <v>0</v>
      </c>
      <c r="V173" s="86">
        <v>0</v>
      </c>
      <c r="Z173" s="86">
        <v>0</v>
      </c>
      <c r="AA173" s="86">
        <v>0</v>
      </c>
      <c r="AB173" s="86">
        <v>0</v>
      </c>
      <c r="AC173" s="86">
        <v>0</v>
      </c>
      <c r="AD173" s="86">
        <v>0</v>
      </c>
      <c r="AW173" s="86">
        <v>0</v>
      </c>
      <c r="BO173" s="86">
        <v>0</v>
      </c>
      <c r="BP173" s="86">
        <v>0</v>
      </c>
      <c r="BU173" s="86">
        <v>0</v>
      </c>
      <c r="BV173" s="86">
        <v>0</v>
      </c>
      <c r="BW173" s="86">
        <v>0</v>
      </c>
      <c r="BX173" s="86">
        <v>0</v>
      </c>
      <c r="BY173" s="86">
        <v>0</v>
      </c>
      <c r="BZ173" s="86">
        <v>0</v>
      </c>
      <c r="CA173" s="86">
        <v>0</v>
      </c>
      <c r="CB173" s="86">
        <v>0</v>
      </c>
      <c r="CC173" s="86">
        <v>0</v>
      </c>
    </row>
    <row r="174" spans="1:81" x14ac:dyDescent="0.2">
      <c r="A174" s="1">
        <f t="shared" si="3"/>
        <v>173</v>
      </c>
      <c r="B174" t="s">
        <v>3493</v>
      </c>
      <c r="C174" s="1">
        <v>0</v>
      </c>
      <c r="E174" s="86">
        <v>0</v>
      </c>
      <c r="F174" s="86">
        <v>0</v>
      </c>
      <c r="G174" s="86">
        <v>0</v>
      </c>
      <c r="H174" s="86">
        <v>0</v>
      </c>
      <c r="I174" s="86">
        <v>0</v>
      </c>
      <c r="J174" s="86">
        <v>0</v>
      </c>
      <c r="K174" s="86">
        <v>0</v>
      </c>
      <c r="L174" s="86">
        <v>0</v>
      </c>
      <c r="M174" s="86">
        <v>0</v>
      </c>
      <c r="N174" s="86">
        <v>0</v>
      </c>
      <c r="O174" s="86">
        <v>0</v>
      </c>
      <c r="P174" s="86">
        <v>0</v>
      </c>
      <c r="U174" s="86">
        <v>0</v>
      </c>
      <c r="V174" s="86">
        <v>0</v>
      </c>
      <c r="Z174" s="86">
        <v>0</v>
      </c>
      <c r="AA174" s="86">
        <v>0</v>
      </c>
      <c r="AB174" s="86">
        <v>0</v>
      </c>
      <c r="AC174" s="86">
        <v>0</v>
      </c>
      <c r="AD174" s="86">
        <v>0</v>
      </c>
      <c r="AW174" s="86">
        <v>0</v>
      </c>
      <c r="BO174" s="86">
        <v>0</v>
      </c>
      <c r="BP174" s="86">
        <v>0</v>
      </c>
      <c r="BU174" s="86">
        <v>0</v>
      </c>
      <c r="BV174" s="86">
        <v>0</v>
      </c>
      <c r="BW174" s="86">
        <v>0</v>
      </c>
      <c r="BX174" s="86">
        <v>0</v>
      </c>
      <c r="BY174" s="86">
        <v>0</v>
      </c>
      <c r="BZ174" s="86">
        <v>0</v>
      </c>
      <c r="CA174" s="86">
        <v>0</v>
      </c>
      <c r="CB174" s="86">
        <v>0</v>
      </c>
      <c r="CC174" s="86">
        <v>0</v>
      </c>
    </row>
    <row r="175" spans="1:81" ht="357" x14ac:dyDescent="0.2">
      <c r="A175" s="1">
        <f t="shared" si="3"/>
        <v>174</v>
      </c>
      <c r="B175" s="18" t="s">
        <v>4858</v>
      </c>
      <c r="C175" s="1">
        <v>0</v>
      </c>
      <c r="E175" s="86" t="s">
        <v>5306</v>
      </c>
      <c r="F175" s="86" t="s">
        <v>5252</v>
      </c>
      <c r="G175" s="86" t="s">
        <v>4919</v>
      </c>
      <c r="H175" s="86" t="s">
        <v>4927</v>
      </c>
      <c r="I175" s="86" t="s">
        <v>5019</v>
      </c>
      <c r="J175" s="86" t="s">
        <v>5309</v>
      </c>
      <c r="K175" s="86" t="s">
        <v>5035</v>
      </c>
      <c r="L175" s="86" t="s">
        <v>5405</v>
      </c>
      <c r="M175" s="86" t="s">
        <v>5060</v>
      </c>
      <c r="N175" s="86" t="s">
        <v>5534</v>
      </c>
      <c r="O175" s="86" t="s">
        <v>5081</v>
      </c>
      <c r="P175" s="86" t="s">
        <v>5093</v>
      </c>
      <c r="U175" s="86" t="s">
        <v>5458</v>
      </c>
      <c r="V175" s="86" t="s">
        <v>5492</v>
      </c>
      <c r="Z175" s="86" t="s">
        <v>5130</v>
      </c>
      <c r="AA175" s="86" t="s">
        <v>5121</v>
      </c>
      <c r="AB175" s="86" t="s">
        <v>5452</v>
      </c>
      <c r="AC175" s="86" t="s">
        <v>5389</v>
      </c>
      <c r="AD175" s="86" t="s">
        <v>5419</v>
      </c>
      <c r="AK175" s="86" t="s">
        <v>5160</v>
      </c>
      <c r="AL175" s="175" t="s">
        <v>5165</v>
      </c>
      <c r="AM175" s="175" t="s">
        <v>5266</v>
      </c>
      <c r="AN175" s="175" t="s">
        <v>5281</v>
      </c>
      <c r="AP175" s="4" t="s">
        <v>5181</v>
      </c>
      <c r="AQ175" s="4" t="s">
        <v>5181</v>
      </c>
      <c r="AR175" s="176" t="s">
        <v>5184</v>
      </c>
      <c r="AT175" s="86" t="s">
        <v>5314</v>
      </c>
      <c r="AU175" s="86" t="s">
        <v>5315</v>
      </c>
      <c r="AV175" s="86" t="s">
        <v>5316</v>
      </c>
      <c r="AW175" s="86" t="s">
        <v>5399</v>
      </c>
      <c r="AX175" s="86" t="s">
        <v>5317</v>
      </c>
      <c r="AY175" s="86" t="s">
        <v>5360</v>
      </c>
      <c r="AZ175" s="86" t="s">
        <v>5361</v>
      </c>
      <c r="BA175" s="86" t="s">
        <v>5362</v>
      </c>
      <c r="BB175" s="86" t="s">
        <v>5363</v>
      </c>
      <c r="BC175" s="86" t="s">
        <v>5364</v>
      </c>
      <c r="BD175" s="86" t="s">
        <v>5365</v>
      </c>
      <c r="BE175" s="86" t="s">
        <v>5366</v>
      </c>
      <c r="BO175" s="86" t="s">
        <v>5099</v>
      </c>
      <c r="BP175" s="86" t="s">
        <v>5107</v>
      </c>
      <c r="BU175" s="86" t="s">
        <v>5427</v>
      </c>
      <c r="BV175" s="86" t="s">
        <v>5431</v>
      </c>
      <c r="BW175" s="86" t="s">
        <v>5438</v>
      </c>
      <c r="BX175" s="86" t="s">
        <v>5468</v>
      </c>
      <c r="BY175" s="86" t="s">
        <v>5478</v>
      </c>
      <c r="BZ175" s="86" t="s">
        <v>5484</v>
      </c>
      <c r="CA175" s="86" t="s">
        <v>5504</v>
      </c>
      <c r="CB175" s="86" t="s">
        <v>5511</v>
      </c>
      <c r="CC175" s="86" t="s">
        <v>5292</v>
      </c>
    </row>
    <row r="176" spans="1:81" ht="38.25" x14ac:dyDescent="0.2">
      <c r="A176" s="1">
        <f t="shared" si="3"/>
        <v>175</v>
      </c>
      <c r="B176" t="s">
        <v>3495</v>
      </c>
      <c r="C176" s="1">
        <v>0</v>
      </c>
      <c r="E176" s="86" t="s">
        <v>3521</v>
      </c>
      <c r="F176" s="86" t="s">
        <v>3503</v>
      </c>
      <c r="G176" s="86" t="s">
        <v>3521</v>
      </c>
      <c r="H176" s="86" t="s">
        <v>36</v>
      </c>
      <c r="I176" s="86" t="s">
        <v>3521</v>
      </c>
      <c r="J176" s="86" t="s">
        <v>3668</v>
      </c>
      <c r="K176" s="86" t="s">
        <v>3692</v>
      </c>
      <c r="L176" s="86" t="s">
        <v>3521</v>
      </c>
      <c r="M176" s="86" t="s">
        <v>3634</v>
      </c>
      <c r="N176" s="86" t="s">
        <v>3574</v>
      </c>
      <c r="O176" s="86" t="s">
        <v>3642</v>
      </c>
      <c r="P176" s="86" t="s">
        <v>3634</v>
      </c>
      <c r="U176" s="86" t="s">
        <v>3688</v>
      </c>
      <c r="V176" s="86" t="s">
        <v>3521</v>
      </c>
      <c r="Z176" s="86" t="s">
        <v>3500</v>
      </c>
      <c r="AA176" s="86" t="s">
        <v>3622</v>
      </c>
      <c r="AB176" s="86" t="s">
        <v>3634</v>
      </c>
      <c r="AC176" s="86" t="s">
        <v>3634</v>
      </c>
      <c r="AD176" s="86" t="s">
        <v>3500</v>
      </c>
      <c r="AM176" s="175" t="s">
        <v>5267</v>
      </c>
      <c r="AN176" s="175" t="s">
        <v>3569</v>
      </c>
      <c r="AW176" s="86" t="s">
        <v>3521</v>
      </c>
      <c r="BO176" s="86" t="s">
        <v>3521</v>
      </c>
      <c r="BP176" s="86" t="s">
        <v>3521</v>
      </c>
      <c r="BU176" s="86" t="s">
        <v>3503</v>
      </c>
      <c r="BV176" s="86" t="s">
        <v>3503</v>
      </c>
      <c r="BW176" s="86" t="s">
        <v>3521</v>
      </c>
      <c r="BX176" s="86" t="s">
        <v>3521</v>
      </c>
      <c r="BY176" s="86" t="s">
        <v>3521</v>
      </c>
      <c r="BZ176" s="86" t="s">
        <v>3503</v>
      </c>
      <c r="CA176" s="86" t="s">
        <v>3540</v>
      </c>
      <c r="CB176" s="86" t="s">
        <v>3686</v>
      </c>
      <c r="CC176" s="86" t="s">
        <v>3624</v>
      </c>
    </row>
    <row r="177" spans="1:81" ht="38.25" x14ac:dyDescent="0.2">
      <c r="A177" s="1">
        <f t="shared" si="3"/>
        <v>176</v>
      </c>
      <c r="B177" t="s">
        <v>3495</v>
      </c>
      <c r="C177" s="1">
        <v>0</v>
      </c>
      <c r="E177" s="86" t="s">
        <v>3567</v>
      </c>
      <c r="F177" s="86" t="s">
        <v>3692</v>
      </c>
      <c r="G177" s="86" t="s">
        <v>3518</v>
      </c>
      <c r="H177" s="86" t="s">
        <v>52</v>
      </c>
      <c r="I177" s="86" t="s">
        <v>3518</v>
      </c>
      <c r="J177" s="86" t="s">
        <v>3686</v>
      </c>
      <c r="K177" s="86" t="s">
        <v>3694</v>
      </c>
      <c r="L177" s="86" t="s">
        <v>3518</v>
      </c>
      <c r="M177" s="86" t="s">
        <v>3658</v>
      </c>
      <c r="N177" s="86" t="s">
        <v>3594</v>
      </c>
      <c r="O177" s="86" t="s">
        <v>3692</v>
      </c>
      <c r="P177" s="86" t="s">
        <v>3636</v>
      </c>
      <c r="U177" s="86" t="s">
        <v>3692</v>
      </c>
      <c r="V177" s="86" t="s">
        <v>3518</v>
      </c>
      <c r="Z177" s="86" t="s">
        <v>3521</v>
      </c>
      <c r="AA177" s="86" t="s">
        <v>3668</v>
      </c>
      <c r="AB177" s="86" t="s">
        <v>3636</v>
      </c>
      <c r="AC177" s="86" t="s">
        <v>3636</v>
      </c>
      <c r="AD177" s="86" t="s">
        <v>3503</v>
      </c>
      <c r="AM177" s="175" t="s">
        <v>5268</v>
      </c>
      <c r="AN177" s="175" t="s">
        <v>3591</v>
      </c>
      <c r="AW177" s="86" t="s">
        <v>3518</v>
      </c>
      <c r="BO177" s="86" t="s">
        <v>3518</v>
      </c>
      <c r="BP177" s="86" t="s">
        <v>3658</v>
      </c>
      <c r="BU177" s="86" t="s">
        <v>3692</v>
      </c>
      <c r="BV177" s="86" t="s">
        <v>3692</v>
      </c>
      <c r="BW177" s="86" t="s">
        <v>3518</v>
      </c>
      <c r="BX177" s="86" t="s">
        <v>3735</v>
      </c>
      <c r="BY177" s="86" t="s">
        <v>3540</v>
      </c>
      <c r="BZ177" s="86" t="s">
        <v>3642</v>
      </c>
      <c r="CA177" s="86" t="s">
        <v>3658</v>
      </c>
      <c r="CB177" s="86" t="s">
        <v>3758</v>
      </c>
      <c r="CC177" s="86" t="s">
        <v>5293</v>
      </c>
    </row>
    <row r="178" spans="1:81" ht="38.25" x14ac:dyDescent="0.2">
      <c r="A178" s="1">
        <f t="shared" si="3"/>
        <v>177</v>
      </c>
      <c r="B178" t="s">
        <v>3495</v>
      </c>
      <c r="C178" s="1">
        <v>0</v>
      </c>
      <c r="E178" s="86" t="s">
        <v>3762</v>
      </c>
      <c r="F178" s="86" t="s">
        <v>3740</v>
      </c>
      <c r="G178" s="86" t="s">
        <v>3565</v>
      </c>
      <c r="H178" s="86" t="s">
        <v>3624</v>
      </c>
      <c r="I178" s="86" t="s">
        <v>3606</v>
      </c>
      <c r="J178" s="86" t="s">
        <v>3692</v>
      </c>
      <c r="K178" s="86" t="s">
        <v>3737</v>
      </c>
      <c r="L178" s="86" t="s">
        <v>39</v>
      </c>
      <c r="M178" s="86" t="s">
        <v>3884</v>
      </c>
      <c r="N178" s="86" t="s">
        <v>5070</v>
      </c>
      <c r="O178" s="86" t="s">
        <v>3694</v>
      </c>
      <c r="P178" s="86" t="s">
        <v>3681</v>
      </c>
      <c r="U178" s="86" t="s">
        <v>3694</v>
      </c>
      <c r="V178" s="86" t="s">
        <v>3735</v>
      </c>
      <c r="Z178" s="86" t="s">
        <v>3634</v>
      </c>
      <c r="AA178" s="86" t="s">
        <v>3692</v>
      </c>
      <c r="AB178" s="86" t="s">
        <v>3638</v>
      </c>
      <c r="AC178" s="86" t="s">
        <v>3638</v>
      </c>
      <c r="AD178" s="86" t="s">
        <v>3521</v>
      </c>
      <c r="AN178" s="175" t="s">
        <v>3592</v>
      </c>
      <c r="AW178" s="86" t="s">
        <v>3735</v>
      </c>
      <c r="BO178" s="86" t="s">
        <v>51</v>
      </c>
      <c r="BP178" s="86" t="s">
        <v>3884</v>
      </c>
      <c r="BU178" s="86" t="s">
        <v>3694</v>
      </c>
      <c r="BV178" s="86" t="s">
        <v>3694</v>
      </c>
      <c r="BW178" s="86" t="s">
        <v>3692</v>
      </c>
      <c r="BX178" s="86" t="s">
        <v>3775</v>
      </c>
      <c r="BY178" s="86" t="s">
        <v>3668</v>
      </c>
      <c r="BZ178" s="86" t="s">
        <v>3775</v>
      </c>
      <c r="CA178" s="86" t="s">
        <v>3884</v>
      </c>
      <c r="CB178" s="86" t="s">
        <v>5459</v>
      </c>
      <c r="CC178" s="86" t="s">
        <v>3737</v>
      </c>
    </row>
    <row r="179" spans="1:81" ht="38.25" x14ac:dyDescent="0.2">
      <c r="A179" s="1">
        <f t="shared" si="3"/>
        <v>178</v>
      </c>
      <c r="B179" t="s">
        <v>3495</v>
      </c>
      <c r="C179" s="1">
        <v>0</v>
      </c>
      <c r="E179" s="86" t="s">
        <v>3658</v>
      </c>
      <c r="F179" s="86" t="s">
        <v>51</v>
      </c>
      <c r="G179" s="86" t="s">
        <v>3594</v>
      </c>
      <c r="H179" s="86" t="s">
        <v>3679</v>
      </c>
      <c r="I179" s="86" t="s">
        <v>3681</v>
      </c>
      <c r="J179" s="86" t="s">
        <v>3694</v>
      </c>
      <c r="K179" s="86" t="s">
        <v>5029</v>
      </c>
      <c r="L179" s="86" t="s">
        <v>3775</v>
      </c>
      <c r="M179" s="86" t="s">
        <v>3937</v>
      </c>
      <c r="N179" s="86" t="s">
        <v>3672</v>
      </c>
      <c r="O179" s="86" t="s">
        <v>3775</v>
      </c>
      <c r="P179" s="86" t="s">
        <v>3692</v>
      </c>
      <c r="U179" s="86" t="s">
        <v>3762</v>
      </c>
      <c r="V179" s="86" t="s">
        <v>3737</v>
      </c>
      <c r="Z179" s="86" t="s">
        <v>3636</v>
      </c>
      <c r="AA179" s="86" t="s">
        <v>3694</v>
      </c>
      <c r="AB179" s="86" t="s">
        <v>3692</v>
      </c>
      <c r="AC179" s="86" t="s">
        <v>3692</v>
      </c>
      <c r="AD179" s="86" t="s">
        <v>3518</v>
      </c>
      <c r="AN179" s="175" t="s">
        <v>3570</v>
      </c>
      <c r="AW179" s="86" t="s">
        <v>3880</v>
      </c>
      <c r="BO179" s="86" t="s">
        <v>5100</v>
      </c>
      <c r="BP179" s="86" t="s">
        <v>5061</v>
      </c>
      <c r="BU179" s="86" t="s">
        <v>4219</v>
      </c>
      <c r="BV179" s="86" t="s">
        <v>3737</v>
      </c>
      <c r="BW179" s="86" t="s">
        <v>3694</v>
      </c>
      <c r="BX179" s="86" t="s">
        <v>3777</v>
      </c>
      <c r="BY179" s="86" t="s">
        <v>3686</v>
      </c>
      <c r="BZ179" s="86" t="s">
        <v>3777</v>
      </c>
      <c r="CA179" s="86" t="s">
        <v>33</v>
      </c>
      <c r="CB179" s="86" t="s">
        <v>4222</v>
      </c>
      <c r="CC179" s="86" t="s">
        <v>3904</v>
      </c>
    </row>
    <row r="180" spans="1:81" ht="51" x14ac:dyDescent="0.2">
      <c r="A180" s="1">
        <f t="shared" si="3"/>
        <v>179</v>
      </c>
      <c r="B180" t="s">
        <v>3495</v>
      </c>
      <c r="C180" s="1">
        <v>0</v>
      </c>
      <c r="E180" s="86" t="s">
        <v>3884</v>
      </c>
      <c r="F180" s="86" t="s">
        <v>4030</v>
      </c>
      <c r="G180" s="86" t="s">
        <v>3600</v>
      </c>
      <c r="H180" s="86" t="s">
        <v>3692</v>
      </c>
      <c r="I180" s="86" t="s">
        <v>3692</v>
      </c>
      <c r="J180" s="86" t="s">
        <v>3762</v>
      </c>
      <c r="K180" s="86" t="s">
        <v>3976</v>
      </c>
      <c r="L180" s="86" t="s">
        <v>3658</v>
      </c>
      <c r="M180" s="86" t="s">
        <v>47</v>
      </c>
      <c r="N180" s="86" t="s">
        <v>3658</v>
      </c>
      <c r="O180" s="86" t="s">
        <v>3777</v>
      </c>
      <c r="P180" s="86" t="s">
        <v>3694</v>
      </c>
      <c r="U180" s="86" t="s">
        <v>3658</v>
      </c>
      <c r="V180" s="86" t="s">
        <v>3993</v>
      </c>
      <c r="Z180" s="86" t="s">
        <v>3658</v>
      </c>
      <c r="AA180" s="86" t="s">
        <v>3775</v>
      </c>
      <c r="AB180" s="86" t="s">
        <v>3694</v>
      </c>
      <c r="AC180" s="86" t="s">
        <v>3694</v>
      </c>
      <c r="AD180" s="86" t="s">
        <v>52</v>
      </c>
      <c r="AN180" s="175" t="s">
        <v>5275</v>
      </c>
      <c r="AW180" s="86" t="s">
        <v>51</v>
      </c>
      <c r="BO180" s="86" t="s">
        <v>4220</v>
      </c>
      <c r="BP180" s="86" t="s">
        <v>4222</v>
      </c>
      <c r="BU180" s="86" t="s">
        <v>4221</v>
      </c>
      <c r="BV180" s="86" t="s">
        <v>3673</v>
      </c>
      <c r="BW180" s="86" t="s">
        <v>3735</v>
      </c>
      <c r="BX180" s="86" t="s">
        <v>3998</v>
      </c>
      <c r="BY180" s="86" t="s">
        <v>3762</v>
      </c>
      <c r="BZ180" s="86" t="s">
        <v>3778</v>
      </c>
      <c r="CA180" s="86" t="s">
        <v>3904</v>
      </c>
      <c r="CB180" s="86" t="s">
        <v>4224</v>
      </c>
      <c r="CC180" s="86" t="s">
        <v>3937</v>
      </c>
    </row>
    <row r="181" spans="1:81" ht="38.25" x14ac:dyDescent="0.2">
      <c r="A181" s="1">
        <f t="shared" si="3"/>
        <v>180</v>
      </c>
      <c r="B181" t="s">
        <v>3495</v>
      </c>
      <c r="C181" s="1">
        <v>0</v>
      </c>
      <c r="E181" s="86" t="s">
        <v>33</v>
      </c>
      <c r="F181" s="86" t="s">
        <v>4219</v>
      </c>
      <c r="G181" s="86" t="s">
        <v>3728</v>
      </c>
      <c r="H181" s="86" t="s">
        <v>3946</v>
      </c>
      <c r="I181" s="86" t="s">
        <v>3775</v>
      </c>
      <c r="J181" s="86" t="s">
        <v>5029</v>
      </c>
      <c r="K181" s="86" t="s">
        <v>4219</v>
      </c>
      <c r="L181" s="86" t="s">
        <v>3884</v>
      </c>
      <c r="M181" s="86" t="s">
        <v>5061</v>
      </c>
      <c r="N181" s="86" t="s">
        <v>3884</v>
      </c>
      <c r="O181" s="86" t="s">
        <v>3778</v>
      </c>
      <c r="P181" s="86" t="s">
        <v>3658</v>
      </c>
      <c r="U181" s="86" t="s">
        <v>3886</v>
      </c>
      <c r="V181" s="86" t="s">
        <v>3994</v>
      </c>
      <c r="Z181" s="86" t="s">
        <v>3884</v>
      </c>
      <c r="AA181" s="86" t="s">
        <v>3777</v>
      </c>
      <c r="AB181" s="86" t="s">
        <v>3740</v>
      </c>
      <c r="AC181" s="86" t="s">
        <v>5029</v>
      </c>
      <c r="AD181" s="86" t="s">
        <v>3677</v>
      </c>
      <c r="AN181" s="175" t="s">
        <v>5282</v>
      </c>
      <c r="AW181" s="86" t="s">
        <v>3998</v>
      </c>
      <c r="BO181" s="86" t="s">
        <v>4224</v>
      </c>
      <c r="BP181" s="86" t="s">
        <v>4224</v>
      </c>
      <c r="BU181" s="86">
        <v>0</v>
      </c>
      <c r="BV181" s="86" t="s">
        <v>5029</v>
      </c>
      <c r="BW181" s="86" t="s">
        <v>3880</v>
      </c>
      <c r="BX181" s="86">
        <v>0</v>
      </c>
      <c r="BY181" s="86" t="s">
        <v>3658</v>
      </c>
      <c r="BZ181" s="86" t="s">
        <v>3998</v>
      </c>
      <c r="CA181" s="86" t="s">
        <v>5061</v>
      </c>
      <c r="CB181" s="86" t="s">
        <v>5460</v>
      </c>
      <c r="CC181" s="86" t="s">
        <v>5294</v>
      </c>
    </row>
    <row r="182" spans="1:81" ht="51" x14ac:dyDescent="0.2">
      <c r="A182" s="1">
        <f t="shared" si="3"/>
        <v>181</v>
      </c>
      <c r="B182" t="s">
        <v>3495</v>
      </c>
      <c r="C182" s="1">
        <v>0</v>
      </c>
      <c r="E182" s="86" t="s">
        <v>3904</v>
      </c>
      <c r="F182" s="86" t="s">
        <v>4221</v>
      </c>
      <c r="G182" s="86" t="s">
        <v>3658</v>
      </c>
      <c r="H182" s="86" t="s">
        <v>4219</v>
      </c>
      <c r="I182" s="86" t="s">
        <v>3777</v>
      </c>
      <c r="J182" s="86" t="s">
        <v>5030</v>
      </c>
      <c r="K182" s="86" t="s">
        <v>4221</v>
      </c>
      <c r="L182" s="86" t="s">
        <v>3904</v>
      </c>
      <c r="M182" s="86" t="s">
        <v>4220</v>
      </c>
      <c r="N182" s="86" t="s">
        <v>33</v>
      </c>
      <c r="O182" s="86" t="s">
        <v>5029</v>
      </c>
      <c r="P182" s="86" t="s">
        <v>33</v>
      </c>
      <c r="U182" s="86" t="s">
        <v>5459</v>
      </c>
      <c r="V182" s="86" t="s">
        <v>4006</v>
      </c>
      <c r="Z182" s="86" t="s">
        <v>33</v>
      </c>
      <c r="AA182" s="86" t="s">
        <v>5029</v>
      </c>
      <c r="AB182" s="86" t="s">
        <v>51</v>
      </c>
      <c r="AC182" s="86" t="s">
        <v>3998</v>
      </c>
      <c r="AD182" s="86" t="s">
        <v>3692</v>
      </c>
      <c r="AW182" s="86" t="s">
        <v>4006</v>
      </c>
      <c r="BO182" s="86">
        <v>0</v>
      </c>
      <c r="BP182" s="86">
        <v>0</v>
      </c>
      <c r="BU182" s="86">
        <v>0</v>
      </c>
      <c r="BV182" s="86" t="s">
        <v>4221</v>
      </c>
      <c r="BW182" s="86" t="s">
        <v>51</v>
      </c>
      <c r="BX182" s="86">
        <v>0</v>
      </c>
      <c r="BY182" s="86" t="s">
        <v>33</v>
      </c>
      <c r="BZ182" s="86">
        <v>0</v>
      </c>
      <c r="CA182" s="86" t="s">
        <v>4222</v>
      </c>
      <c r="CB182" s="86" t="s">
        <v>5512</v>
      </c>
      <c r="CC182" s="86" t="s">
        <v>4220</v>
      </c>
    </row>
    <row r="183" spans="1:81" ht="38.25" x14ac:dyDescent="0.2">
      <c r="A183" s="1">
        <f t="shared" si="3"/>
        <v>182</v>
      </c>
      <c r="B183" t="s">
        <v>3495</v>
      </c>
      <c r="C183" s="1">
        <v>0</v>
      </c>
      <c r="E183" s="86" t="s">
        <v>4700</v>
      </c>
      <c r="F183" s="86" t="s">
        <v>4222</v>
      </c>
      <c r="G183" s="86" t="s">
        <v>3884</v>
      </c>
      <c r="H183" s="86" t="s">
        <v>4221</v>
      </c>
      <c r="I183" s="86" t="s">
        <v>4219</v>
      </c>
      <c r="J183" s="86" t="s">
        <v>4030</v>
      </c>
      <c r="K183" s="86" t="s">
        <v>4224</v>
      </c>
      <c r="L183" s="86" t="s">
        <v>5052</v>
      </c>
      <c r="M183" s="86" t="s">
        <v>4222</v>
      </c>
      <c r="N183" s="86" t="s">
        <v>3904</v>
      </c>
      <c r="O183" s="86" t="s">
        <v>5082</v>
      </c>
      <c r="P183" s="86" t="s">
        <v>3716</v>
      </c>
      <c r="U183" s="86" t="s">
        <v>4221</v>
      </c>
      <c r="V183" s="86" t="s">
        <v>5100</v>
      </c>
      <c r="Z183" s="86" t="s">
        <v>3904</v>
      </c>
      <c r="AA183" s="86">
        <v>0</v>
      </c>
      <c r="AB183" s="86" t="s">
        <v>4030</v>
      </c>
      <c r="AC183" s="86" t="s">
        <v>4030</v>
      </c>
      <c r="AD183" s="86" t="s">
        <v>3694</v>
      </c>
      <c r="AW183" s="86" t="s">
        <v>4219</v>
      </c>
      <c r="BO183" s="86">
        <v>0</v>
      </c>
      <c r="BP183" s="86">
        <v>0</v>
      </c>
      <c r="BU183" s="86">
        <v>0</v>
      </c>
      <c r="BV183" s="86">
        <v>0</v>
      </c>
      <c r="BW183" s="86" t="s">
        <v>5029</v>
      </c>
      <c r="BX183" s="86">
        <v>0</v>
      </c>
      <c r="BY183" s="86" t="s">
        <v>5479</v>
      </c>
      <c r="BZ183" s="86">
        <v>0</v>
      </c>
      <c r="CA183" s="86" t="s">
        <v>4224</v>
      </c>
      <c r="CB183" s="86">
        <v>0</v>
      </c>
      <c r="CC183" s="86" t="s">
        <v>4222</v>
      </c>
    </row>
    <row r="184" spans="1:81" ht="51" x14ac:dyDescent="0.2">
      <c r="A184" s="1">
        <f t="shared" si="3"/>
        <v>183</v>
      </c>
      <c r="B184" t="s">
        <v>3495</v>
      </c>
      <c r="C184" s="1">
        <v>0</v>
      </c>
      <c r="E184" s="86" t="s">
        <v>4222</v>
      </c>
      <c r="F184" s="86" t="s">
        <v>4223</v>
      </c>
      <c r="G184" s="86" t="s">
        <v>33</v>
      </c>
      <c r="H184" s="86" t="s">
        <v>4224</v>
      </c>
      <c r="I184" s="86" t="s">
        <v>4221</v>
      </c>
      <c r="J184" s="86" t="s">
        <v>4222</v>
      </c>
      <c r="K184" s="86">
        <v>0</v>
      </c>
      <c r="L184" s="86" t="s">
        <v>4222</v>
      </c>
      <c r="M184" s="86" t="s">
        <v>4223</v>
      </c>
      <c r="N184" s="86" t="s">
        <v>3673</v>
      </c>
      <c r="O184" s="86" t="s">
        <v>4221</v>
      </c>
      <c r="P184" s="86" t="s">
        <v>4030</v>
      </c>
      <c r="U184" s="86" t="s">
        <v>4222</v>
      </c>
      <c r="V184" s="86" t="s">
        <v>4220</v>
      </c>
      <c r="Z184" s="86" t="s">
        <v>4222</v>
      </c>
      <c r="AA184" s="86">
        <v>0</v>
      </c>
      <c r="AB184" s="86" t="s">
        <v>4219</v>
      </c>
      <c r="AC184" s="86" t="s">
        <v>4219</v>
      </c>
      <c r="AD184" s="86" t="s">
        <v>3735</v>
      </c>
      <c r="AW184" s="86" t="s">
        <v>4221</v>
      </c>
      <c r="BO184" s="86">
        <v>0</v>
      </c>
      <c r="BP184" s="86">
        <v>0</v>
      </c>
      <c r="BU184" s="86">
        <v>0</v>
      </c>
      <c r="BV184" s="86">
        <v>0</v>
      </c>
      <c r="BW184" s="86" t="s">
        <v>4219</v>
      </c>
      <c r="BX184" s="86">
        <v>0</v>
      </c>
      <c r="BY184" s="86" t="s">
        <v>4222</v>
      </c>
      <c r="BZ184" s="86">
        <v>0</v>
      </c>
      <c r="CA184" s="86" t="s">
        <v>5505</v>
      </c>
      <c r="CB184" s="86">
        <v>0</v>
      </c>
      <c r="CC184" s="86" t="s">
        <v>4223</v>
      </c>
    </row>
    <row r="185" spans="1:81" ht="38.25" x14ac:dyDescent="0.2">
      <c r="A185" s="1">
        <f t="shared" si="3"/>
        <v>184</v>
      </c>
      <c r="B185" t="s">
        <v>3495</v>
      </c>
      <c r="C185" s="1">
        <v>0</v>
      </c>
      <c r="E185" s="86" t="s">
        <v>4224</v>
      </c>
      <c r="F185" s="86" t="s">
        <v>4224</v>
      </c>
      <c r="G185" s="86" t="s">
        <v>3958</v>
      </c>
      <c r="H185" s="86">
        <v>0</v>
      </c>
      <c r="I185" s="86" t="s">
        <v>4224</v>
      </c>
      <c r="J185" s="86" t="s">
        <v>4224</v>
      </c>
      <c r="K185" s="86">
        <v>0</v>
      </c>
      <c r="L185" s="86" t="s">
        <v>4223</v>
      </c>
      <c r="M185" s="86" t="s">
        <v>4224</v>
      </c>
      <c r="N185" s="86" t="s">
        <v>3937</v>
      </c>
      <c r="O185" s="86" t="s">
        <v>4224</v>
      </c>
      <c r="P185" s="86" t="s">
        <v>4219</v>
      </c>
      <c r="U185" s="86" t="s">
        <v>4224</v>
      </c>
      <c r="V185" s="86" t="s">
        <v>4222</v>
      </c>
      <c r="Z185" s="86">
        <v>0</v>
      </c>
      <c r="AA185" s="86">
        <v>0</v>
      </c>
      <c r="AB185" s="86" t="s">
        <v>4221</v>
      </c>
      <c r="AC185" s="86" t="s">
        <v>4221</v>
      </c>
      <c r="AD185" s="86" t="s">
        <v>51</v>
      </c>
      <c r="AW185" s="86" t="s">
        <v>4225</v>
      </c>
      <c r="BO185" s="86">
        <v>0</v>
      </c>
      <c r="BP185" s="86">
        <v>0</v>
      </c>
      <c r="BU185" s="86">
        <v>0</v>
      </c>
      <c r="BV185" s="86">
        <v>0</v>
      </c>
      <c r="BW185" s="86" t="s">
        <v>4221</v>
      </c>
      <c r="BX185" s="86">
        <v>0</v>
      </c>
      <c r="BY185" s="86" t="s">
        <v>4224</v>
      </c>
      <c r="BZ185" s="86">
        <v>0</v>
      </c>
      <c r="CA185" s="86" t="s">
        <v>4039</v>
      </c>
      <c r="CB185" s="86">
        <v>0</v>
      </c>
      <c r="CC185" s="86" t="s">
        <v>4224</v>
      </c>
    </row>
    <row r="186" spans="1:81" ht="38.25" x14ac:dyDescent="0.2">
      <c r="A186" s="1">
        <f t="shared" si="3"/>
        <v>185</v>
      </c>
      <c r="B186" t="s">
        <v>3495</v>
      </c>
      <c r="C186" s="1">
        <v>0</v>
      </c>
      <c r="E186" s="86" t="s">
        <v>5020</v>
      </c>
      <c r="F186" s="86">
        <v>0</v>
      </c>
      <c r="G186" s="86" t="s">
        <v>4222</v>
      </c>
      <c r="H186" s="86">
        <v>0</v>
      </c>
      <c r="I186" s="86" t="s">
        <v>5020</v>
      </c>
      <c r="J186" s="86">
        <v>0</v>
      </c>
      <c r="K186" s="86">
        <v>0</v>
      </c>
      <c r="L186" s="86" t="s">
        <v>4224</v>
      </c>
      <c r="M186" s="86" t="s">
        <v>5062</v>
      </c>
      <c r="N186" s="86" t="s">
        <v>5071</v>
      </c>
      <c r="O186" s="86">
        <v>0</v>
      </c>
      <c r="P186" s="86" t="s">
        <v>4221</v>
      </c>
      <c r="U186" s="86" t="s">
        <v>5460</v>
      </c>
      <c r="V186" s="86" t="s">
        <v>4223</v>
      </c>
      <c r="Z186" s="86">
        <v>0</v>
      </c>
      <c r="AA186" s="86">
        <v>0</v>
      </c>
      <c r="AB186" s="86" t="s">
        <v>4224</v>
      </c>
      <c r="AC186" s="86" t="s">
        <v>4224</v>
      </c>
      <c r="AD186" s="86" t="s">
        <v>5029</v>
      </c>
      <c r="AW186" s="86">
        <v>0</v>
      </c>
      <c r="BO186" s="86">
        <v>0</v>
      </c>
      <c r="BP186" s="86">
        <v>0</v>
      </c>
      <c r="BU186" s="86">
        <v>0</v>
      </c>
      <c r="BV186" s="86">
        <v>0</v>
      </c>
      <c r="BW186" s="86" t="s">
        <v>4222</v>
      </c>
      <c r="BX186" s="86">
        <v>0</v>
      </c>
      <c r="BY186" s="86" t="s">
        <v>5460</v>
      </c>
      <c r="BZ186" s="86">
        <v>0</v>
      </c>
      <c r="CA186" s="86">
        <v>0</v>
      </c>
      <c r="CB186" s="86">
        <v>0</v>
      </c>
      <c r="CC186" s="86">
        <v>0</v>
      </c>
    </row>
    <row r="187" spans="1:81" ht="38.25" x14ac:dyDescent="0.2">
      <c r="A187" s="1">
        <f t="shared" si="3"/>
        <v>186</v>
      </c>
      <c r="B187" t="s">
        <v>3495</v>
      </c>
      <c r="C187" s="1">
        <v>0</v>
      </c>
      <c r="E187" s="86">
        <v>0</v>
      </c>
      <c r="F187" s="86">
        <v>0</v>
      </c>
      <c r="G187" s="86" t="s">
        <v>4223</v>
      </c>
      <c r="H187" s="86">
        <v>0</v>
      </c>
      <c r="I187" s="86">
        <v>0</v>
      </c>
      <c r="J187" s="86">
        <v>0</v>
      </c>
      <c r="K187" s="86">
        <v>0</v>
      </c>
      <c r="L187" s="86" t="s">
        <v>5406</v>
      </c>
      <c r="M187" s="86">
        <v>0</v>
      </c>
      <c r="N187" s="86" t="s">
        <v>4222</v>
      </c>
      <c r="O187" s="86">
        <v>0</v>
      </c>
      <c r="P187" s="86" t="s">
        <v>4224</v>
      </c>
      <c r="U187" s="86" t="s">
        <v>5062</v>
      </c>
      <c r="V187" s="86" t="s">
        <v>4224</v>
      </c>
      <c r="Z187" s="86">
        <v>0</v>
      </c>
      <c r="AA187" s="86">
        <v>0</v>
      </c>
      <c r="AB187" s="86">
        <v>0</v>
      </c>
      <c r="AC187" s="86">
        <v>0</v>
      </c>
      <c r="AD187" s="86" t="s">
        <v>4221</v>
      </c>
      <c r="AW187" s="86">
        <v>0</v>
      </c>
      <c r="BO187" s="86">
        <v>0</v>
      </c>
      <c r="BP187" s="86">
        <v>0</v>
      </c>
      <c r="BU187" s="86">
        <v>0</v>
      </c>
      <c r="BV187" s="86">
        <v>0</v>
      </c>
      <c r="BW187" s="86" t="s">
        <v>4223</v>
      </c>
      <c r="BX187" s="86">
        <v>0</v>
      </c>
      <c r="BY187" s="86">
        <v>0</v>
      </c>
      <c r="BZ187" s="86">
        <v>0</v>
      </c>
      <c r="CA187" s="86">
        <v>0</v>
      </c>
      <c r="CB187" s="86">
        <v>0</v>
      </c>
      <c r="CC187" s="86">
        <v>0</v>
      </c>
    </row>
    <row r="188" spans="1:81" ht="38.25" x14ac:dyDescent="0.2">
      <c r="A188" s="1">
        <f t="shared" si="3"/>
        <v>187</v>
      </c>
      <c r="B188" t="s">
        <v>3495</v>
      </c>
      <c r="C188" s="1">
        <v>0</v>
      </c>
      <c r="E188" s="86">
        <v>0</v>
      </c>
      <c r="F188" s="86">
        <v>0</v>
      </c>
      <c r="G188" s="86" t="s">
        <v>4224</v>
      </c>
      <c r="H188" s="86">
        <v>0</v>
      </c>
      <c r="I188" s="86">
        <v>0</v>
      </c>
      <c r="J188" s="86">
        <v>0</v>
      </c>
      <c r="K188" s="86">
        <v>0</v>
      </c>
      <c r="L188" s="86">
        <v>0</v>
      </c>
      <c r="M188" s="86">
        <v>0</v>
      </c>
      <c r="N188" s="86" t="s">
        <v>4223</v>
      </c>
      <c r="O188" s="86">
        <v>0</v>
      </c>
      <c r="P188" s="86">
        <v>0</v>
      </c>
      <c r="U188" s="86">
        <v>0</v>
      </c>
      <c r="V188" s="86" t="s">
        <v>46</v>
      </c>
      <c r="Z188" s="86">
        <v>0</v>
      </c>
      <c r="AA188" s="86">
        <v>0</v>
      </c>
      <c r="AB188" s="86">
        <v>0</v>
      </c>
      <c r="AC188" s="86">
        <v>0</v>
      </c>
      <c r="AD188" s="86" t="s">
        <v>4222</v>
      </c>
      <c r="AW188" s="86">
        <v>0</v>
      </c>
      <c r="BO188" s="86">
        <v>0</v>
      </c>
      <c r="BP188" s="86">
        <v>0</v>
      </c>
      <c r="BU188" s="86">
        <v>0</v>
      </c>
      <c r="BV188" s="86">
        <v>0</v>
      </c>
      <c r="BW188" s="86" t="s">
        <v>4224</v>
      </c>
      <c r="BX188" s="86">
        <v>0</v>
      </c>
      <c r="BY188" s="86">
        <v>0</v>
      </c>
      <c r="BZ188" s="86">
        <v>0</v>
      </c>
      <c r="CA188" s="86">
        <v>0</v>
      </c>
      <c r="CB188" s="86">
        <v>0</v>
      </c>
      <c r="CC188" s="86">
        <v>0</v>
      </c>
    </row>
    <row r="189" spans="1:81" ht="38.25" x14ac:dyDescent="0.2">
      <c r="A189" s="1">
        <f t="shared" si="3"/>
        <v>188</v>
      </c>
      <c r="B189" t="s">
        <v>3495</v>
      </c>
      <c r="C189" s="1">
        <v>0</v>
      </c>
      <c r="E189" s="86">
        <v>0</v>
      </c>
      <c r="F189" s="86">
        <v>0</v>
      </c>
      <c r="G189" s="86" t="s">
        <v>4039</v>
      </c>
      <c r="H189" s="86">
        <v>0</v>
      </c>
      <c r="I189" s="86">
        <v>0</v>
      </c>
      <c r="J189" s="86">
        <v>0</v>
      </c>
      <c r="K189" s="86">
        <v>0</v>
      </c>
      <c r="L189" s="86">
        <v>0</v>
      </c>
      <c r="M189" s="86">
        <v>0</v>
      </c>
      <c r="N189" s="86" t="s">
        <v>4224</v>
      </c>
      <c r="O189" s="86">
        <v>0</v>
      </c>
      <c r="P189" s="86">
        <v>0</v>
      </c>
      <c r="U189" s="86">
        <v>0</v>
      </c>
      <c r="V189" s="86">
        <v>0</v>
      </c>
      <c r="Z189" s="86">
        <v>0</v>
      </c>
      <c r="AA189" s="86">
        <v>0</v>
      </c>
      <c r="AB189" s="86">
        <v>0</v>
      </c>
      <c r="AC189" s="86">
        <v>0</v>
      </c>
      <c r="AD189" s="86" t="s">
        <v>4223</v>
      </c>
      <c r="AW189" s="86">
        <v>0</v>
      </c>
      <c r="BO189" s="86">
        <v>0</v>
      </c>
      <c r="BP189" s="86">
        <v>0</v>
      </c>
      <c r="BU189" s="86">
        <v>0</v>
      </c>
      <c r="BV189" s="86">
        <v>0</v>
      </c>
      <c r="BW189" s="86">
        <v>0</v>
      </c>
      <c r="BX189" s="86">
        <v>0</v>
      </c>
      <c r="BY189" s="86">
        <v>0</v>
      </c>
      <c r="BZ189" s="86">
        <v>0</v>
      </c>
      <c r="CA189" s="86">
        <v>0</v>
      </c>
      <c r="CB189" s="86">
        <v>0</v>
      </c>
      <c r="CC189" s="86">
        <v>0</v>
      </c>
    </row>
    <row r="190" spans="1:81" ht="38.25" x14ac:dyDescent="0.2">
      <c r="A190" s="1">
        <f t="shared" si="3"/>
        <v>189</v>
      </c>
      <c r="B190" t="s">
        <v>3495</v>
      </c>
      <c r="C190" s="1">
        <v>0</v>
      </c>
      <c r="E190" s="86">
        <v>0</v>
      </c>
      <c r="F190" s="86">
        <v>0</v>
      </c>
      <c r="G190" s="86">
        <v>0</v>
      </c>
      <c r="H190" s="86">
        <v>0</v>
      </c>
      <c r="I190" s="86">
        <v>0</v>
      </c>
      <c r="J190" s="86">
        <v>0</v>
      </c>
      <c r="K190" s="86">
        <v>0</v>
      </c>
      <c r="L190" s="86">
        <v>0</v>
      </c>
      <c r="M190" s="86">
        <v>0</v>
      </c>
      <c r="N190" s="86" t="s">
        <v>4039</v>
      </c>
      <c r="O190" s="86">
        <v>0</v>
      </c>
      <c r="P190" s="86">
        <v>0</v>
      </c>
      <c r="U190" s="86">
        <v>0</v>
      </c>
      <c r="V190" s="86">
        <v>0</v>
      </c>
      <c r="Z190" s="86">
        <v>0</v>
      </c>
      <c r="AA190" s="86">
        <v>0</v>
      </c>
      <c r="AB190" s="86">
        <v>0</v>
      </c>
      <c r="AC190" s="86">
        <v>0</v>
      </c>
      <c r="AD190" s="86" t="s">
        <v>4224</v>
      </c>
      <c r="AW190" s="86">
        <v>0</v>
      </c>
      <c r="BO190" s="86">
        <v>0</v>
      </c>
      <c r="BP190" s="86">
        <v>0</v>
      </c>
      <c r="BU190" s="86">
        <v>0</v>
      </c>
      <c r="BV190" s="86">
        <v>0</v>
      </c>
      <c r="BW190" s="86">
        <v>0</v>
      </c>
      <c r="BX190" s="86">
        <v>0</v>
      </c>
      <c r="BY190" s="86">
        <v>0</v>
      </c>
      <c r="BZ190" s="86">
        <v>0</v>
      </c>
      <c r="CA190" s="86">
        <v>0</v>
      </c>
      <c r="CB190" s="86">
        <v>0</v>
      </c>
      <c r="CC190" s="86">
        <v>0</v>
      </c>
    </row>
    <row r="191" spans="1:81" x14ac:dyDescent="0.2">
      <c r="A191" s="1">
        <f t="shared" si="3"/>
        <v>190</v>
      </c>
      <c r="B191" t="s">
        <v>3495</v>
      </c>
      <c r="C191" s="1">
        <v>0</v>
      </c>
      <c r="E191" s="86">
        <v>0</v>
      </c>
      <c r="F191" s="86">
        <v>0</v>
      </c>
      <c r="G191" s="86">
        <v>0</v>
      </c>
      <c r="H191" s="86">
        <v>0</v>
      </c>
      <c r="I191" s="86">
        <v>0</v>
      </c>
      <c r="J191" s="86">
        <v>0</v>
      </c>
      <c r="K191" s="86">
        <v>0</v>
      </c>
      <c r="L191" s="86">
        <v>0</v>
      </c>
      <c r="M191" s="86">
        <v>0</v>
      </c>
      <c r="N191" s="86">
        <v>0</v>
      </c>
      <c r="O191" s="86">
        <v>0</v>
      </c>
      <c r="P191" s="86">
        <v>0</v>
      </c>
      <c r="U191" s="86">
        <v>0</v>
      </c>
      <c r="V191" s="86">
        <v>0</v>
      </c>
      <c r="Z191" s="86">
        <v>0</v>
      </c>
      <c r="AA191" s="86">
        <v>0</v>
      </c>
      <c r="AB191" s="86">
        <v>0</v>
      </c>
      <c r="AC191" s="86">
        <v>0</v>
      </c>
      <c r="AD191" s="86">
        <v>0</v>
      </c>
      <c r="AW191" s="86">
        <v>0</v>
      </c>
      <c r="BO191" s="86">
        <v>0</v>
      </c>
      <c r="BP191" s="86">
        <v>0</v>
      </c>
      <c r="BU191" s="86">
        <v>0</v>
      </c>
      <c r="BV191" s="86">
        <v>0</v>
      </c>
      <c r="BW191" s="86">
        <v>0</v>
      </c>
      <c r="BX191" s="86">
        <v>0</v>
      </c>
      <c r="BY191" s="86">
        <v>0</v>
      </c>
      <c r="BZ191" s="86">
        <v>0</v>
      </c>
      <c r="CA191" s="86">
        <v>0</v>
      </c>
      <c r="CB191" s="86">
        <v>0</v>
      </c>
      <c r="CC191" s="86">
        <v>0</v>
      </c>
    </row>
    <row r="192" spans="1:81" x14ac:dyDescent="0.2">
      <c r="A192" s="1">
        <f t="shared" si="3"/>
        <v>191</v>
      </c>
      <c r="B192" t="s">
        <v>3495</v>
      </c>
      <c r="C192" s="1">
        <v>0</v>
      </c>
      <c r="E192" s="86">
        <v>0</v>
      </c>
      <c r="F192" s="86">
        <v>0</v>
      </c>
      <c r="G192" s="86">
        <v>0</v>
      </c>
      <c r="H192" s="86">
        <v>0</v>
      </c>
      <c r="I192" s="86">
        <v>0</v>
      </c>
      <c r="J192" s="86">
        <v>0</v>
      </c>
      <c r="K192" s="86">
        <v>0</v>
      </c>
      <c r="L192" s="86">
        <v>0</v>
      </c>
      <c r="M192" s="86">
        <v>0</v>
      </c>
      <c r="N192" s="86">
        <v>0</v>
      </c>
      <c r="O192" s="86">
        <v>0</v>
      </c>
      <c r="P192" s="86">
        <v>0</v>
      </c>
      <c r="U192" s="86">
        <v>0</v>
      </c>
      <c r="V192" s="86">
        <v>0</v>
      </c>
      <c r="Z192" s="86">
        <v>0</v>
      </c>
      <c r="AA192" s="86">
        <v>0</v>
      </c>
      <c r="AB192" s="86">
        <v>0</v>
      </c>
      <c r="AC192" s="86">
        <v>0</v>
      </c>
      <c r="AD192" s="86">
        <v>0</v>
      </c>
      <c r="AW192" s="86">
        <v>0</v>
      </c>
      <c r="BO192" s="86">
        <v>0</v>
      </c>
      <c r="BP192" s="86">
        <v>0</v>
      </c>
      <c r="BU192" s="86">
        <v>0</v>
      </c>
      <c r="BV192" s="86">
        <v>0</v>
      </c>
      <c r="BW192" s="86">
        <v>0</v>
      </c>
      <c r="BX192" s="86">
        <v>0</v>
      </c>
      <c r="BY192" s="86">
        <v>0</v>
      </c>
      <c r="BZ192" s="86">
        <v>0</v>
      </c>
      <c r="CA192" s="86">
        <v>0</v>
      </c>
      <c r="CB192" s="86">
        <v>0</v>
      </c>
      <c r="CC192" s="86">
        <v>0</v>
      </c>
    </row>
    <row r="193" spans="1:106" x14ac:dyDescent="0.2">
      <c r="A193" s="1">
        <f t="shared" si="3"/>
        <v>192</v>
      </c>
      <c r="B193" t="s">
        <v>3495</v>
      </c>
      <c r="C193" s="1">
        <v>0</v>
      </c>
      <c r="E193" s="86">
        <v>0</v>
      </c>
      <c r="F193" s="86">
        <v>0</v>
      </c>
      <c r="G193" s="86">
        <v>0</v>
      </c>
      <c r="H193" s="86">
        <v>0</v>
      </c>
      <c r="I193" s="86">
        <v>0</v>
      </c>
      <c r="J193" s="86">
        <v>0</v>
      </c>
      <c r="K193" s="86">
        <v>0</v>
      </c>
      <c r="L193" s="86">
        <v>0</v>
      </c>
      <c r="M193" s="86">
        <v>0</v>
      </c>
      <c r="N193" s="86">
        <v>0</v>
      </c>
      <c r="O193" s="86">
        <v>0</v>
      </c>
      <c r="P193" s="86">
        <v>0</v>
      </c>
      <c r="U193" s="86">
        <v>0</v>
      </c>
      <c r="V193" s="86">
        <v>0</v>
      </c>
      <c r="Z193" s="86">
        <v>0</v>
      </c>
      <c r="AA193" s="86">
        <v>0</v>
      </c>
      <c r="AB193" s="86">
        <v>0</v>
      </c>
      <c r="AC193" s="86">
        <v>0</v>
      </c>
      <c r="AD193" s="86">
        <v>0</v>
      </c>
      <c r="AW193" s="86">
        <v>0</v>
      </c>
      <c r="BO193" s="86">
        <v>0</v>
      </c>
      <c r="BP193" s="86">
        <v>0</v>
      </c>
      <c r="BU193" s="86">
        <v>0</v>
      </c>
      <c r="BV193" s="86">
        <v>0</v>
      </c>
      <c r="BW193" s="86">
        <v>0</v>
      </c>
      <c r="BX193" s="86">
        <v>0</v>
      </c>
      <c r="BY193" s="86">
        <v>0</v>
      </c>
      <c r="BZ193" s="86">
        <v>0</v>
      </c>
      <c r="CA193" s="86">
        <v>0</v>
      </c>
      <c r="CB193" s="86">
        <v>0</v>
      </c>
      <c r="CC193" s="86">
        <v>0</v>
      </c>
    </row>
    <row r="194" spans="1:106" x14ac:dyDescent="0.2">
      <c r="A194" s="1">
        <f t="shared" si="3"/>
        <v>193</v>
      </c>
      <c r="B194" t="s">
        <v>3495</v>
      </c>
      <c r="C194" s="1">
        <v>0</v>
      </c>
      <c r="E194" s="86">
        <v>0</v>
      </c>
      <c r="F194" s="86">
        <v>0</v>
      </c>
      <c r="G194" s="86">
        <v>0</v>
      </c>
      <c r="H194" s="86">
        <v>0</v>
      </c>
      <c r="I194" s="86">
        <v>0</v>
      </c>
      <c r="J194" s="86">
        <v>0</v>
      </c>
      <c r="K194" s="86">
        <v>0</v>
      </c>
      <c r="L194" s="86">
        <v>0</v>
      </c>
      <c r="M194" s="86">
        <v>0</v>
      </c>
      <c r="N194" s="86">
        <v>0</v>
      </c>
      <c r="O194" s="86">
        <v>0</v>
      </c>
      <c r="P194" s="86">
        <v>0</v>
      </c>
      <c r="U194" s="86">
        <v>0</v>
      </c>
      <c r="V194" s="86">
        <v>0</v>
      </c>
      <c r="Z194" s="86">
        <v>0</v>
      </c>
      <c r="AA194" s="86">
        <v>0</v>
      </c>
      <c r="AB194" s="86">
        <v>0</v>
      </c>
      <c r="AC194" s="86">
        <v>0</v>
      </c>
      <c r="AD194" s="86">
        <v>0</v>
      </c>
      <c r="AW194" s="86">
        <v>0</v>
      </c>
      <c r="BO194" s="86">
        <v>0</v>
      </c>
      <c r="BP194" s="86">
        <v>0</v>
      </c>
      <c r="BU194" s="86">
        <v>0</v>
      </c>
      <c r="BV194" s="86">
        <v>0</v>
      </c>
      <c r="BW194" s="86">
        <v>0</v>
      </c>
      <c r="BX194" s="86">
        <v>0</v>
      </c>
      <c r="BY194" s="86">
        <v>0</v>
      </c>
      <c r="BZ194" s="86">
        <v>0</v>
      </c>
      <c r="CA194" s="86">
        <v>0</v>
      </c>
      <c r="CB194" s="86">
        <v>0</v>
      </c>
      <c r="CC194" s="86">
        <v>0</v>
      </c>
    </row>
    <row r="195" spans="1:106" x14ac:dyDescent="0.2">
      <c r="A195" s="1">
        <f t="shared" si="3"/>
        <v>194</v>
      </c>
      <c r="B195" t="s">
        <v>3495</v>
      </c>
      <c r="C195" s="1">
        <v>0</v>
      </c>
      <c r="E195" s="86">
        <v>0</v>
      </c>
      <c r="F195" s="86">
        <v>0</v>
      </c>
      <c r="G195" s="86">
        <v>0</v>
      </c>
      <c r="H195" s="86">
        <v>0</v>
      </c>
      <c r="I195" s="86">
        <v>0</v>
      </c>
      <c r="J195" s="86">
        <v>0</v>
      </c>
      <c r="K195" s="86">
        <v>0</v>
      </c>
      <c r="L195" s="86">
        <v>0</v>
      </c>
      <c r="M195" s="86">
        <v>0</v>
      </c>
      <c r="N195" s="86">
        <v>0</v>
      </c>
      <c r="O195" s="86">
        <v>0</v>
      </c>
      <c r="P195" s="86">
        <v>0</v>
      </c>
      <c r="U195" s="86">
        <v>0</v>
      </c>
      <c r="V195" s="86">
        <v>0</v>
      </c>
      <c r="Z195" s="86">
        <v>0</v>
      </c>
      <c r="AA195" s="86">
        <v>0</v>
      </c>
      <c r="AB195" s="86">
        <v>0</v>
      </c>
      <c r="AC195" s="86">
        <v>0</v>
      </c>
      <c r="AD195" s="86">
        <v>0</v>
      </c>
      <c r="AW195" s="86">
        <v>0</v>
      </c>
      <c r="BO195" s="86">
        <v>0</v>
      </c>
      <c r="BP195" s="86">
        <v>0</v>
      </c>
      <c r="BU195" s="86">
        <v>0</v>
      </c>
      <c r="BV195" s="86">
        <v>0</v>
      </c>
      <c r="BW195" s="86">
        <v>0</v>
      </c>
      <c r="BX195" s="86">
        <v>0</v>
      </c>
      <c r="BY195" s="86">
        <v>0</v>
      </c>
      <c r="BZ195" s="86">
        <v>0</v>
      </c>
      <c r="CA195" s="86">
        <v>0</v>
      </c>
      <c r="CB195" s="86">
        <v>0</v>
      </c>
      <c r="CC195" s="86">
        <v>0</v>
      </c>
    </row>
    <row r="196" spans="1:106" x14ac:dyDescent="0.2">
      <c r="A196" s="1">
        <f t="shared" si="3"/>
        <v>195</v>
      </c>
      <c r="B196" t="s">
        <v>3495</v>
      </c>
      <c r="C196" s="1">
        <v>0</v>
      </c>
      <c r="E196" s="86">
        <v>0</v>
      </c>
      <c r="F196" s="86">
        <v>0</v>
      </c>
      <c r="G196" s="86">
        <v>0</v>
      </c>
      <c r="H196" s="86">
        <v>0</v>
      </c>
      <c r="I196" s="86">
        <v>0</v>
      </c>
      <c r="J196" s="86">
        <v>0</v>
      </c>
      <c r="K196" s="86">
        <v>0</v>
      </c>
      <c r="L196" s="86">
        <v>0</v>
      </c>
      <c r="M196" s="86">
        <v>0</v>
      </c>
      <c r="N196" s="86">
        <v>0</v>
      </c>
      <c r="O196" s="86">
        <v>0</v>
      </c>
      <c r="P196" s="86">
        <v>0</v>
      </c>
      <c r="U196" s="86">
        <v>0</v>
      </c>
      <c r="V196" s="86">
        <v>0</v>
      </c>
      <c r="Z196" s="86">
        <v>0</v>
      </c>
      <c r="AA196" s="86">
        <v>0</v>
      </c>
      <c r="AB196" s="86">
        <v>0</v>
      </c>
      <c r="AC196" s="86">
        <v>0</v>
      </c>
      <c r="AD196" s="86">
        <v>0</v>
      </c>
      <c r="AW196" s="86">
        <v>0</v>
      </c>
      <c r="BO196" s="86">
        <v>0</v>
      </c>
      <c r="BP196" s="86">
        <v>0</v>
      </c>
      <c r="BU196" s="86">
        <v>0</v>
      </c>
      <c r="BV196" s="86">
        <v>0</v>
      </c>
      <c r="BW196" s="86">
        <v>0</v>
      </c>
      <c r="BX196" s="86">
        <v>0</v>
      </c>
      <c r="BY196" s="86">
        <v>0</v>
      </c>
      <c r="BZ196" s="86">
        <v>0</v>
      </c>
      <c r="CA196" s="86">
        <v>0</v>
      </c>
      <c r="CB196" s="86">
        <v>0</v>
      </c>
      <c r="CC196" s="86">
        <v>0</v>
      </c>
    </row>
    <row r="197" spans="1:106" x14ac:dyDescent="0.2">
      <c r="A197" s="1">
        <f t="shared" si="3"/>
        <v>196</v>
      </c>
      <c r="B197" t="s">
        <v>3495</v>
      </c>
      <c r="C197" s="1">
        <v>0</v>
      </c>
      <c r="E197" s="86">
        <v>0</v>
      </c>
      <c r="F197" s="86">
        <v>0</v>
      </c>
      <c r="G197" s="86">
        <v>0</v>
      </c>
      <c r="H197" s="86">
        <v>0</v>
      </c>
      <c r="I197" s="86">
        <v>0</v>
      </c>
      <c r="J197" s="86">
        <v>0</v>
      </c>
      <c r="K197" s="86">
        <v>0</v>
      </c>
      <c r="L197" s="86">
        <v>0</v>
      </c>
      <c r="M197" s="86">
        <v>0</v>
      </c>
      <c r="N197" s="86">
        <v>0</v>
      </c>
      <c r="O197" s="86">
        <v>0</v>
      </c>
      <c r="P197" s="86">
        <v>0</v>
      </c>
      <c r="U197" s="86">
        <v>0</v>
      </c>
      <c r="V197" s="86">
        <v>0</v>
      </c>
      <c r="Z197" s="86">
        <v>0</v>
      </c>
      <c r="AA197" s="86">
        <v>0</v>
      </c>
      <c r="AB197" s="86">
        <v>0</v>
      </c>
      <c r="AC197" s="86">
        <v>0</v>
      </c>
      <c r="AD197" s="86">
        <v>0</v>
      </c>
      <c r="AW197" s="86">
        <v>0</v>
      </c>
      <c r="BO197" s="86">
        <v>0</v>
      </c>
      <c r="BP197" s="86">
        <v>0</v>
      </c>
      <c r="BU197" s="86">
        <v>0</v>
      </c>
      <c r="BV197" s="86">
        <v>0</v>
      </c>
      <c r="BW197" s="86">
        <v>0</v>
      </c>
      <c r="BX197" s="86">
        <v>0</v>
      </c>
      <c r="BY197" s="86">
        <v>0</v>
      </c>
      <c r="BZ197" s="86">
        <v>0</v>
      </c>
      <c r="CA197" s="86">
        <v>0</v>
      </c>
      <c r="CB197" s="86">
        <v>0</v>
      </c>
      <c r="CC197" s="86">
        <v>0</v>
      </c>
    </row>
    <row r="198" spans="1:106" x14ac:dyDescent="0.2">
      <c r="A198" s="1">
        <f t="shared" si="3"/>
        <v>197</v>
      </c>
      <c r="B198" t="s">
        <v>3495</v>
      </c>
      <c r="C198" s="1">
        <v>0</v>
      </c>
      <c r="E198" s="86">
        <v>0</v>
      </c>
      <c r="F198" s="86">
        <v>0</v>
      </c>
      <c r="G198" s="86">
        <v>0</v>
      </c>
      <c r="H198" s="86">
        <v>0</v>
      </c>
      <c r="I198" s="86">
        <v>0</v>
      </c>
      <c r="J198" s="86">
        <v>0</v>
      </c>
      <c r="K198" s="86">
        <v>0</v>
      </c>
      <c r="L198" s="86">
        <v>0</v>
      </c>
      <c r="M198" s="86">
        <v>0</v>
      </c>
      <c r="N198" s="86">
        <v>0</v>
      </c>
      <c r="O198" s="86">
        <v>0</v>
      </c>
      <c r="P198" s="86">
        <v>0</v>
      </c>
      <c r="U198" s="86">
        <v>0</v>
      </c>
      <c r="V198" s="86">
        <v>0</v>
      </c>
      <c r="Z198" s="86">
        <v>0</v>
      </c>
      <c r="AA198" s="86">
        <v>0</v>
      </c>
      <c r="AB198" s="86">
        <v>0</v>
      </c>
      <c r="AC198" s="86">
        <v>0</v>
      </c>
      <c r="AD198" s="86">
        <v>0</v>
      </c>
      <c r="AW198" s="86">
        <v>0</v>
      </c>
      <c r="BO198" s="86">
        <v>0</v>
      </c>
      <c r="BP198" s="86">
        <v>0</v>
      </c>
      <c r="BU198" s="86">
        <v>0</v>
      </c>
      <c r="BV198" s="86">
        <v>0</v>
      </c>
      <c r="BW198" s="86">
        <v>0</v>
      </c>
      <c r="BX198" s="86">
        <v>0</v>
      </c>
      <c r="BY198" s="86">
        <v>0</v>
      </c>
      <c r="BZ198" s="86">
        <v>0</v>
      </c>
      <c r="CA198" s="86">
        <v>0</v>
      </c>
      <c r="CB198" s="86">
        <v>0</v>
      </c>
      <c r="CC198" s="86">
        <v>0</v>
      </c>
    </row>
    <row r="199" spans="1:106" x14ac:dyDescent="0.2">
      <c r="A199" s="1">
        <f t="shared" si="3"/>
        <v>198</v>
      </c>
      <c r="B199" t="s">
        <v>3495</v>
      </c>
      <c r="C199" s="1">
        <v>0</v>
      </c>
      <c r="E199" s="86">
        <v>0</v>
      </c>
      <c r="F199" s="86">
        <v>0</v>
      </c>
      <c r="G199" s="86">
        <v>0</v>
      </c>
      <c r="H199" s="86">
        <v>0</v>
      </c>
      <c r="I199" s="86">
        <v>0</v>
      </c>
      <c r="J199" s="86">
        <v>0</v>
      </c>
      <c r="K199" s="86">
        <v>0</v>
      </c>
      <c r="L199" s="86">
        <v>0</v>
      </c>
      <c r="M199" s="86">
        <v>0</v>
      </c>
      <c r="N199" s="86">
        <v>0</v>
      </c>
      <c r="O199" s="86">
        <v>0</v>
      </c>
      <c r="P199" s="86">
        <v>0</v>
      </c>
      <c r="U199" s="86">
        <v>0</v>
      </c>
      <c r="V199" s="86">
        <v>0</v>
      </c>
      <c r="Z199" s="86">
        <v>0</v>
      </c>
      <c r="AA199" s="86">
        <v>0</v>
      </c>
      <c r="AB199" s="86">
        <v>0</v>
      </c>
      <c r="AC199" s="86">
        <v>0</v>
      </c>
      <c r="AD199" s="86">
        <v>0</v>
      </c>
      <c r="AW199" s="86">
        <v>0</v>
      </c>
      <c r="BO199" s="86">
        <v>0</v>
      </c>
      <c r="BP199" s="86">
        <v>0</v>
      </c>
      <c r="BU199" s="86">
        <v>0</v>
      </c>
      <c r="BV199" s="86">
        <v>0</v>
      </c>
      <c r="BW199" s="86">
        <v>0</v>
      </c>
      <c r="BX199" s="86">
        <v>0</v>
      </c>
      <c r="BY199" s="86">
        <v>0</v>
      </c>
      <c r="BZ199" s="86">
        <v>0</v>
      </c>
      <c r="CA199" s="86">
        <v>0</v>
      </c>
      <c r="CB199" s="86">
        <v>0</v>
      </c>
      <c r="CC199" s="86">
        <v>0</v>
      </c>
    </row>
    <row r="200" spans="1:106" x14ac:dyDescent="0.2">
      <c r="A200" s="1">
        <f t="shared" ref="A200:A229" si="4">A199+1</f>
        <v>199</v>
      </c>
      <c r="B200" t="s">
        <v>3495</v>
      </c>
      <c r="C200" s="1">
        <v>0</v>
      </c>
      <c r="E200" s="86">
        <v>0</v>
      </c>
      <c r="F200" s="86">
        <v>0</v>
      </c>
      <c r="G200" s="86">
        <v>0</v>
      </c>
      <c r="H200" s="86">
        <v>0</v>
      </c>
      <c r="I200" s="86">
        <v>0</v>
      </c>
      <c r="J200" s="86">
        <v>0</v>
      </c>
      <c r="K200" s="86">
        <v>0</v>
      </c>
      <c r="L200" s="86">
        <v>0</v>
      </c>
      <c r="M200" s="86">
        <v>0</v>
      </c>
      <c r="N200" s="86">
        <v>0</v>
      </c>
      <c r="O200" s="86">
        <v>0</v>
      </c>
      <c r="P200" s="86">
        <v>0</v>
      </c>
      <c r="U200" s="86">
        <v>0</v>
      </c>
      <c r="V200" s="86">
        <v>0</v>
      </c>
      <c r="Z200" s="86">
        <v>0</v>
      </c>
      <c r="AA200" s="86">
        <v>0</v>
      </c>
      <c r="AB200" s="86">
        <v>0</v>
      </c>
      <c r="AC200" s="86">
        <v>0</v>
      </c>
      <c r="AD200" s="86">
        <v>0</v>
      </c>
      <c r="AW200" s="86">
        <v>0</v>
      </c>
      <c r="BO200" s="86">
        <v>0</v>
      </c>
      <c r="BP200" s="86">
        <v>0</v>
      </c>
      <c r="BU200" s="86">
        <v>0</v>
      </c>
      <c r="BV200" s="86">
        <v>0</v>
      </c>
      <c r="BW200" s="86">
        <v>0</v>
      </c>
      <c r="BX200" s="86">
        <v>0</v>
      </c>
      <c r="BY200" s="86">
        <v>0</v>
      </c>
      <c r="BZ200" s="86">
        <v>0</v>
      </c>
      <c r="CA200" s="86">
        <v>0</v>
      </c>
      <c r="CB200" s="86">
        <v>0</v>
      </c>
      <c r="CC200" s="86">
        <v>0</v>
      </c>
    </row>
    <row r="201" spans="1:106" x14ac:dyDescent="0.2">
      <c r="A201" s="1">
        <f t="shared" si="4"/>
        <v>200</v>
      </c>
      <c r="B201" t="s">
        <v>3495</v>
      </c>
      <c r="C201" s="1">
        <v>0</v>
      </c>
      <c r="E201" s="86">
        <v>0</v>
      </c>
      <c r="F201" s="86">
        <v>0</v>
      </c>
      <c r="G201" s="86">
        <v>0</v>
      </c>
      <c r="H201" s="86">
        <v>0</v>
      </c>
      <c r="I201" s="86">
        <v>0</v>
      </c>
      <c r="J201" s="86">
        <v>0</v>
      </c>
      <c r="K201" s="86">
        <v>0</v>
      </c>
      <c r="L201" s="86">
        <v>0</v>
      </c>
      <c r="M201" s="86">
        <v>0</v>
      </c>
      <c r="N201" s="86">
        <v>0</v>
      </c>
      <c r="O201" s="86">
        <v>0</v>
      </c>
      <c r="P201" s="86">
        <v>0</v>
      </c>
      <c r="U201" s="86">
        <v>0</v>
      </c>
      <c r="V201" s="86">
        <v>0</v>
      </c>
      <c r="Z201" s="86">
        <v>0</v>
      </c>
      <c r="AA201" s="86">
        <v>0</v>
      </c>
      <c r="AB201" s="86">
        <v>0</v>
      </c>
      <c r="AC201" s="86">
        <v>0</v>
      </c>
      <c r="AD201" s="86">
        <v>0</v>
      </c>
      <c r="AW201" s="86">
        <v>0</v>
      </c>
      <c r="BO201" s="86">
        <v>0</v>
      </c>
      <c r="BP201" s="86">
        <v>0</v>
      </c>
      <c r="BU201" s="86">
        <v>0</v>
      </c>
      <c r="BV201" s="86">
        <v>0</v>
      </c>
      <c r="BW201" s="86">
        <v>0</v>
      </c>
      <c r="BX201" s="86">
        <v>0</v>
      </c>
      <c r="BY201" s="86">
        <v>0</v>
      </c>
      <c r="BZ201" s="86">
        <v>0</v>
      </c>
      <c r="CA201" s="86">
        <v>0</v>
      </c>
      <c r="CB201" s="86">
        <v>0</v>
      </c>
      <c r="CC201" s="86">
        <v>0</v>
      </c>
    </row>
    <row r="202" spans="1:106" x14ac:dyDescent="0.2">
      <c r="A202" s="1">
        <f t="shared" si="4"/>
        <v>201</v>
      </c>
      <c r="B202" t="s">
        <v>3495</v>
      </c>
      <c r="C202" s="1">
        <v>0</v>
      </c>
      <c r="E202" s="86">
        <v>0</v>
      </c>
      <c r="F202" s="86">
        <v>0</v>
      </c>
      <c r="G202" s="86">
        <v>0</v>
      </c>
      <c r="H202" s="86">
        <v>0</v>
      </c>
      <c r="I202" s="86">
        <v>0</v>
      </c>
      <c r="J202" s="86">
        <v>0</v>
      </c>
      <c r="K202" s="86">
        <v>0</v>
      </c>
      <c r="L202" s="86">
        <v>0</v>
      </c>
      <c r="M202" s="86">
        <v>0</v>
      </c>
      <c r="N202" s="86">
        <v>0</v>
      </c>
      <c r="O202" s="86">
        <v>0</v>
      </c>
      <c r="P202" s="86">
        <v>0</v>
      </c>
      <c r="U202" s="86">
        <v>0</v>
      </c>
      <c r="V202" s="86">
        <v>0</v>
      </c>
      <c r="Z202" s="86">
        <v>0</v>
      </c>
      <c r="AA202" s="86">
        <v>0</v>
      </c>
      <c r="AB202" s="86">
        <v>0</v>
      </c>
      <c r="AC202" s="86">
        <v>0</v>
      </c>
      <c r="AD202" s="86">
        <v>0</v>
      </c>
      <c r="AW202" s="86">
        <v>0</v>
      </c>
      <c r="BO202" s="86">
        <v>0</v>
      </c>
      <c r="BP202" s="86">
        <v>0</v>
      </c>
      <c r="BU202" s="86">
        <v>0</v>
      </c>
      <c r="BV202" s="86">
        <v>0</v>
      </c>
      <c r="BW202" s="86">
        <v>0</v>
      </c>
      <c r="BX202" s="86">
        <v>0</v>
      </c>
      <c r="BY202" s="86">
        <v>0</v>
      </c>
      <c r="BZ202" s="86">
        <v>0</v>
      </c>
      <c r="CA202" s="86">
        <v>0</v>
      </c>
      <c r="CB202" s="86">
        <v>0</v>
      </c>
      <c r="CC202" s="86">
        <v>0</v>
      </c>
    </row>
    <row r="203" spans="1:106" x14ac:dyDescent="0.2">
      <c r="A203" s="1">
        <f t="shared" si="4"/>
        <v>202</v>
      </c>
      <c r="B203" t="s">
        <v>3495</v>
      </c>
      <c r="C203" s="1">
        <v>0</v>
      </c>
      <c r="E203" s="86">
        <v>0</v>
      </c>
      <c r="F203" s="86">
        <v>0</v>
      </c>
      <c r="G203" s="86">
        <v>0</v>
      </c>
      <c r="H203" s="86">
        <v>0</v>
      </c>
      <c r="I203" s="86">
        <v>0</v>
      </c>
      <c r="J203" s="86">
        <v>0</v>
      </c>
      <c r="K203" s="86">
        <v>0</v>
      </c>
      <c r="L203" s="86">
        <v>0</v>
      </c>
      <c r="M203" s="86">
        <v>0</v>
      </c>
      <c r="N203" s="86">
        <v>0</v>
      </c>
      <c r="O203" s="86">
        <v>0</v>
      </c>
      <c r="P203" s="86">
        <v>0</v>
      </c>
      <c r="U203" s="86">
        <v>0</v>
      </c>
      <c r="V203" s="86">
        <v>0</v>
      </c>
      <c r="Z203" s="86">
        <v>0</v>
      </c>
      <c r="AA203" s="86">
        <v>0</v>
      </c>
      <c r="AB203" s="86">
        <v>0</v>
      </c>
      <c r="AC203" s="86">
        <v>0</v>
      </c>
      <c r="AD203" s="86">
        <v>0</v>
      </c>
      <c r="AW203" s="86">
        <v>0</v>
      </c>
      <c r="BO203" s="86">
        <v>0</v>
      </c>
      <c r="BP203" s="86">
        <v>0</v>
      </c>
      <c r="BU203" s="86">
        <v>0</v>
      </c>
      <c r="BV203" s="86">
        <v>0</v>
      </c>
      <c r="BW203" s="86">
        <v>0</v>
      </c>
      <c r="BX203" s="86">
        <v>0</v>
      </c>
      <c r="BY203" s="86">
        <v>0</v>
      </c>
      <c r="BZ203" s="86">
        <v>0</v>
      </c>
      <c r="CA203" s="86">
        <v>0</v>
      </c>
      <c r="CB203" s="86">
        <v>0</v>
      </c>
      <c r="CC203" s="86">
        <v>0</v>
      </c>
    </row>
    <row r="204" spans="1:106" x14ac:dyDescent="0.2">
      <c r="A204" s="1">
        <f t="shared" si="4"/>
        <v>203</v>
      </c>
      <c r="B204" t="s">
        <v>4809</v>
      </c>
      <c r="C204" s="1">
        <v>0</v>
      </c>
      <c r="E204" s="1">
        <v>9</v>
      </c>
      <c r="F204" s="1">
        <v>13</v>
      </c>
      <c r="G204" s="1">
        <v>9</v>
      </c>
      <c r="H204" s="1">
        <v>4</v>
      </c>
      <c r="I204" s="1">
        <v>5</v>
      </c>
      <c r="J204" s="1">
        <v>6</v>
      </c>
      <c r="K204" s="1">
        <v>10</v>
      </c>
      <c r="L204" s="1">
        <v>9</v>
      </c>
      <c r="M204" s="1">
        <v>7</v>
      </c>
      <c r="N204" s="1">
        <v>8</v>
      </c>
      <c r="O204" s="1">
        <v>13</v>
      </c>
      <c r="P204" s="1">
        <v>14</v>
      </c>
      <c r="S204" s="1"/>
      <c r="T204" s="1"/>
      <c r="U204" s="1">
        <v>6</v>
      </c>
      <c r="V204" s="1">
        <v>6</v>
      </c>
      <c r="W204" s="1"/>
      <c r="Z204" s="1">
        <v>11</v>
      </c>
      <c r="AA204" s="1">
        <v>6</v>
      </c>
      <c r="AB204" s="1">
        <v>15</v>
      </c>
      <c r="AC204" s="1">
        <v>14</v>
      </c>
      <c r="AD204" s="1">
        <v>12</v>
      </c>
      <c r="AE204" s="1"/>
      <c r="AF204" s="1"/>
      <c r="AI204" s="1"/>
      <c r="AJ204" s="1"/>
      <c r="AK204" s="1"/>
      <c r="AL204" s="1"/>
      <c r="AM204" s="1"/>
      <c r="AN204" s="1"/>
      <c r="AP204" s="1"/>
      <c r="AQ204" s="1"/>
      <c r="AR204" s="1"/>
      <c r="AT204" s="1"/>
      <c r="AU204" s="1"/>
      <c r="AV204" s="1"/>
      <c r="AW204" s="1">
        <v>6</v>
      </c>
      <c r="AX204" s="1"/>
      <c r="AY204" s="1"/>
      <c r="AZ204" s="1">
        <v>9</v>
      </c>
      <c r="BA204" s="1"/>
      <c r="BB204" s="1"/>
      <c r="BC204" s="1">
        <v>15</v>
      </c>
      <c r="BD204" s="1"/>
      <c r="BE204" s="1"/>
      <c r="BF204" s="1"/>
      <c r="BG204" s="1"/>
      <c r="BI204" s="1"/>
      <c r="BJ204" s="1"/>
      <c r="BK204" s="1"/>
      <c r="BL204" s="1"/>
      <c r="BM204" s="1"/>
      <c r="BO204" s="1">
        <v>3</v>
      </c>
      <c r="BP204" s="1">
        <v>5</v>
      </c>
      <c r="BQ204" s="1"/>
      <c r="BR204" s="1"/>
      <c r="BS204" s="1"/>
      <c r="BT204" s="1"/>
      <c r="BU204" s="1">
        <v>9</v>
      </c>
      <c r="BV204" s="1">
        <v>6</v>
      </c>
      <c r="BW204" s="1">
        <v>13</v>
      </c>
      <c r="BX204" s="1">
        <v>5</v>
      </c>
      <c r="BY204" s="1">
        <v>8</v>
      </c>
      <c r="BZ204" s="1">
        <v>14</v>
      </c>
      <c r="CA204" s="1">
        <v>5</v>
      </c>
      <c r="CB204" s="1">
        <v>5</v>
      </c>
      <c r="CC204" s="1">
        <v>6</v>
      </c>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row>
    <row r="205" spans="1:106" x14ac:dyDescent="0.2">
      <c r="A205" s="1">
        <f t="shared" si="4"/>
        <v>204</v>
      </c>
      <c r="B205" t="s">
        <v>4810</v>
      </c>
      <c r="C205" s="1">
        <v>0</v>
      </c>
      <c r="E205" s="1">
        <v>4</v>
      </c>
      <c r="F205" s="1">
        <v>3</v>
      </c>
      <c r="G205" s="1">
        <v>8</v>
      </c>
      <c r="H205" s="1">
        <v>10</v>
      </c>
      <c r="I205" s="1">
        <v>9</v>
      </c>
      <c r="J205" s="1">
        <v>4</v>
      </c>
      <c r="K205" s="1">
        <v>4</v>
      </c>
      <c r="L205" s="1">
        <v>7</v>
      </c>
      <c r="M205" s="1">
        <v>5</v>
      </c>
      <c r="N205" s="1">
        <v>11</v>
      </c>
      <c r="O205" s="1">
        <v>7</v>
      </c>
      <c r="P205" s="1">
        <v>7</v>
      </c>
      <c r="S205" s="1"/>
      <c r="T205" s="1"/>
      <c r="U205" s="1">
        <v>6</v>
      </c>
      <c r="V205" s="1">
        <v>12</v>
      </c>
      <c r="W205" s="1"/>
      <c r="Z205" s="1">
        <v>8</v>
      </c>
      <c r="AA205" s="1">
        <v>7</v>
      </c>
      <c r="AB205" s="1">
        <v>7</v>
      </c>
      <c r="AC205" s="1">
        <v>7</v>
      </c>
      <c r="AD205" s="1">
        <v>10</v>
      </c>
      <c r="AE205" s="1"/>
      <c r="AF205" s="1"/>
      <c r="AI205" s="1"/>
      <c r="AJ205" s="1"/>
      <c r="AK205" s="1"/>
      <c r="AL205" s="1"/>
      <c r="AM205" s="1">
        <v>19</v>
      </c>
      <c r="AN205" s="1"/>
      <c r="AP205" s="1"/>
      <c r="AQ205" s="1"/>
      <c r="AR205" s="1"/>
      <c r="AT205" s="1"/>
      <c r="AU205" s="1"/>
      <c r="AV205" s="1"/>
      <c r="AW205" s="1">
        <v>6</v>
      </c>
      <c r="AX205" s="1"/>
      <c r="AY205" s="1"/>
      <c r="AZ205" s="1"/>
      <c r="BA205" s="1"/>
      <c r="BB205" s="1"/>
      <c r="BC205" s="1"/>
      <c r="BD205" s="1"/>
      <c r="BE205" s="1"/>
      <c r="BF205" s="1"/>
      <c r="BG205" s="1"/>
      <c r="BI205" s="1"/>
      <c r="BJ205" s="1"/>
      <c r="BK205" s="1"/>
      <c r="BL205" s="1"/>
      <c r="BM205" s="1"/>
      <c r="BO205" s="1">
        <v>5</v>
      </c>
      <c r="BP205" s="1">
        <v>2</v>
      </c>
      <c r="BQ205" s="1"/>
      <c r="BR205" s="1"/>
      <c r="BS205" s="1"/>
      <c r="BT205" s="1"/>
      <c r="BU205" s="1">
        <v>3</v>
      </c>
      <c r="BV205" s="1">
        <v>5</v>
      </c>
      <c r="BW205" s="1">
        <v>8</v>
      </c>
      <c r="BX205" s="1">
        <v>5</v>
      </c>
      <c r="BY205" s="1">
        <v>5</v>
      </c>
      <c r="BZ205" s="1">
        <v>9</v>
      </c>
      <c r="CA205" s="1">
        <v>4</v>
      </c>
      <c r="CB205" s="1">
        <v>4</v>
      </c>
      <c r="CC205" s="1">
        <v>14</v>
      </c>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row>
    <row r="206" spans="1:106" x14ac:dyDescent="0.2">
      <c r="A206" s="1">
        <f t="shared" si="4"/>
        <v>205</v>
      </c>
      <c r="B206" t="s">
        <v>4811</v>
      </c>
      <c r="C206" s="1">
        <v>0</v>
      </c>
      <c r="E206" s="1">
        <v>18</v>
      </c>
      <c r="F206" s="1">
        <v>5</v>
      </c>
      <c r="G206" s="1">
        <v>5</v>
      </c>
      <c r="H206" s="1">
        <v>5</v>
      </c>
      <c r="I206" s="1">
        <v>6</v>
      </c>
      <c r="J206" s="1">
        <v>14</v>
      </c>
      <c r="K206" s="1">
        <v>7</v>
      </c>
      <c r="L206" s="1">
        <v>5</v>
      </c>
      <c r="M206" s="1">
        <v>11</v>
      </c>
      <c r="N206" s="1">
        <v>5</v>
      </c>
      <c r="O206" s="1">
        <v>7</v>
      </c>
      <c r="P206" s="1">
        <v>6</v>
      </c>
      <c r="S206" s="1"/>
      <c r="T206" s="1"/>
      <c r="U206" s="1">
        <v>18</v>
      </c>
      <c r="V206" s="1">
        <v>6</v>
      </c>
      <c r="W206" s="1"/>
      <c r="Z206" s="1">
        <v>15</v>
      </c>
      <c r="AA206" s="1">
        <v>6</v>
      </c>
      <c r="AB206" s="1">
        <v>15</v>
      </c>
      <c r="AC206" s="1">
        <v>14</v>
      </c>
      <c r="AD206" s="1">
        <v>12</v>
      </c>
      <c r="AE206" s="1"/>
      <c r="AF206" s="1"/>
      <c r="AI206" s="1"/>
      <c r="AJ206" s="1"/>
      <c r="AK206" s="1"/>
      <c r="AL206" s="1"/>
      <c r="AM206" s="1"/>
      <c r="AN206" s="1"/>
      <c r="AP206" s="1"/>
      <c r="AQ206" s="1"/>
      <c r="AR206" s="1"/>
      <c r="AT206" s="1"/>
      <c r="AU206" s="1"/>
      <c r="AV206" s="1"/>
      <c r="AW206" s="1">
        <v>6</v>
      </c>
      <c r="AX206" s="1"/>
      <c r="AY206" s="1">
        <v>4</v>
      </c>
      <c r="AZ206" s="1"/>
      <c r="BA206" s="1"/>
      <c r="BB206" s="1">
        <v>6</v>
      </c>
      <c r="BC206" s="1"/>
      <c r="BD206" s="1">
        <v>8</v>
      </c>
      <c r="BE206" s="1">
        <v>11</v>
      </c>
      <c r="BF206" s="1"/>
      <c r="BG206" s="1"/>
      <c r="BI206" s="1"/>
      <c r="BJ206" s="1"/>
      <c r="BK206" s="1"/>
      <c r="BL206" s="1"/>
      <c r="BM206" s="1"/>
      <c r="BO206" s="1">
        <v>3</v>
      </c>
      <c r="BP206" s="1">
        <v>5</v>
      </c>
      <c r="BQ206" s="1"/>
      <c r="BR206" s="1"/>
      <c r="BS206" s="1"/>
      <c r="BT206" s="1"/>
      <c r="BU206" s="1">
        <v>9</v>
      </c>
      <c r="BV206" s="1">
        <v>6</v>
      </c>
      <c r="BW206" s="1">
        <v>13</v>
      </c>
      <c r="BX206" s="1">
        <v>5</v>
      </c>
      <c r="BY206" s="1">
        <v>8</v>
      </c>
      <c r="BZ206" s="1">
        <v>14</v>
      </c>
      <c r="CA206" s="1">
        <v>5</v>
      </c>
      <c r="CB206" s="1">
        <v>18</v>
      </c>
      <c r="CC206" s="1">
        <v>6</v>
      </c>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row>
    <row r="207" spans="1:106" x14ac:dyDescent="0.2">
      <c r="A207" s="1">
        <f t="shared" si="4"/>
        <v>206</v>
      </c>
      <c r="B207" t="s">
        <v>4812</v>
      </c>
      <c r="C207" s="1">
        <v>0</v>
      </c>
      <c r="E207" s="1">
        <v>5</v>
      </c>
      <c r="F207" s="1">
        <v>9</v>
      </c>
      <c r="G207" s="1">
        <v>6</v>
      </c>
      <c r="H207" s="1">
        <v>8</v>
      </c>
      <c r="I207" s="1">
        <v>7</v>
      </c>
      <c r="J207" s="1">
        <v>5</v>
      </c>
      <c r="K207" s="1">
        <v>4</v>
      </c>
      <c r="L207" s="1">
        <v>5</v>
      </c>
      <c r="M207" s="1">
        <v>11</v>
      </c>
      <c r="N207" s="1">
        <v>12</v>
      </c>
      <c r="O207" s="1">
        <v>5</v>
      </c>
      <c r="P207" s="1">
        <v>6</v>
      </c>
      <c r="S207" s="1"/>
      <c r="T207" s="1"/>
      <c r="U207" s="1">
        <v>6</v>
      </c>
      <c r="V207" s="1">
        <v>7</v>
      </c>
      <c r="W207" s="1"/>
      <c r="Z207" s="1">
        <v>7</v>
      </c>
      <c r="AA207" s="1">
        <v>7</v>
      </c>
      <c r="AB207" s="1">
        <v>8</v>
      </c>
      <c r="AC207" s="1">
        <v>8</v>
      </c>
      <c r="AD207" s="1">
        <v>8</v>
      </c>
      <c r="AE207" s="1"/>
      <c r="AF207" s="1"/>
      <c r="AI207" s="1"/>
      <c r="AJ207" s="1"/>
      <c r="AK207" s="1"/>
      <c r="AL207" s="1"/>
      <c r="AM207" s="1"/>
      <c r="AN207" s="1"/>
      <c r="AP207" s="1"/>
      <c r="AQ207" s="1"/>
      <c r="AR207" s="1"/>
      <c r="AT207" s="1">
        <v>8</v>
      </c>
      <c r="AU207" s="1">
        <v>9</v>
      </c>
      <c r="AV207" s="1">
        <v>12</v>
      </c>
      <c r="AW207" s="1">
        <v>11</v>
      </c>
      <c r="AX207" s="1"/>
      <c r="AY207" s="1"/>
      <c r="AZ207" s="1"/>
      <c r="BA207" s="1"/>
      <c r="BB207" s="1"/>
      <c r="BC207" s="1"/>
      <c r="BD207" s="1"/>
      <c r="BE207" s="1"/>
      <c r="BF207" s="1"/>
      <c r="BG207" s="1"/>
      <c r="BI207" s="1"/>
      <c r="BJ207" s="1"/>
      <c r="BK207" s="1"/>
      <c r="BL207" s="1"/>
      <c r="BM207" s="1"/>
      <c r="BO207" s="1">
        <v>4</v>
      </c>
      <c r="BP207" s="1">
        <v>3</v>
      </c>
      <c r="BQ207" s="1"/>
      <c r="BR207" s="1"/>
      <c r="BS207" s="1"/>
      <c r="BT207" s="1"/>
      <c r="BU207" s="1">
        <v>3</v>
      </c>
      <c r="BV207" s="1">
        <v>5</v>
      </c>
      <c r="BW207" s="1">
        <v>10</v>
      </c>
      <c r="BX207" s="1">
        <v>11</v>
      </c>
      <c r="BY207" s="1">
        <v>6</v>
      </c>
      <c r="BZ207" s="1">
        <v>8</v>
      </c>
      <c r="CA207" s="1">
        <v>5</v>
      </c>
      <c r="CB207" s="1">
        <v>4</v>
      </c>
      <c r="CC207" s="1">
        <v>12</v>
      </c>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row>
    <row r="208" spans="1:106" x14ac:dyDescent="0.2">
      <c r="A208" s="1">
        <f t="shared" si="4"/>
        <v>207</v>
      </c>
      <c r="B208" t="s">
        <v>4813</v>
      </c>
      <c r="C208" s="1">
        <v>0</v>
      </c>
      <c r="E208" s="1">
        <v>8</v>
      </c>
      <c r="F208" s="1">
        <v>5</v>
      </c>
      <c r="G208" s="1">
        <v>5</v>
      </c>
      <c r="H208" s="1">
        <v>5</v>
      </c>
      <c r="I208" s="1">
        <v>6</v>
      </c>
      <c r="J208" s="1">
        <v>8</v>
      </c>
      <c r="K208" s="1">
        <v>7</v>
      </c>
      <c r="L208" s="1">
        <v>5</v>
      </c>
      <c r="M208" s="1">
        <v>6</v>
      </c>
      <c r="N208" s="1">
        <v>5</v>
      </c>
      <c r="O208" s="1">
        <v>7</v>
      </c>
      <c r="P208" s="1">
        <v>6</v>
      </c>
      <c r="S208" s="1"/>
      <c r="T208" s="1"/>
      <c r="U208" s="1">
        <v>13</v>
      </c>
      <c r="V208" s="1">
        <v>4</v>
      </c>
      <c r="W208" s="1"/>
      <c r="Z208" s="1">
        <v>10</v>
      </c>
      <c r="AA208" s="1">
        <v>9</v>
      </c>
      <c r="AB208" s="1">
        <v>6</v>
      </c>
      <c r="AC208" s="1">
        <v>8</v>
      </c>
      <c r="AD208" s="1">
        <v>8</v>
      </c>
      <c r="AE208" s="1"/>
      <c r="AF208" s="1"/>
      <c r="AI208" s="1"/>
      <c r="AJ208" s="1"/>
      <c r="AK208" s="1"/>
      <c r="AL208" s="1"/>
      <c r="AM208" s="1"/>
      <c r="AN208" s="1"/>
      <c r="AP208" s="1"/>
      <c r="AQ208" s="1"/>
      <c r="AR208" s="1"/>
      <c r="AT208" s="1"/>
      <c r="AU208" s="1"/>
      <c r="AV208" s="1"/>
      <c r="AW208" s="1">
        <v>4</v>
      </c>
      <c r="AX208" s="1"/>
      <c r="AY208" s="1"/>
      <c r="AZ208" s="1"/>
      <c r="BA208" s="1"/>
      <c r="BB208" s="1"/>
      <c r="BC208" s="1"/>
      <c r="BD208" s="1"/>
      <c r="BE208" s="1"/>
      <c r="BF208" s="1"/>
      <c r="BG208" s="1"/>
      <c r="BI208" s="1"/>
      <c r="BJ208" s="1"/>
      <c r="BK208" s="1"/>
      <c r="BL208" s="1"/>
      <c r="BM208" s="1"/>
      <c r="BO208" s="1">
        <v>2</v>
      </c>
      <c r="BP208" s="1">
        <v>3</v>
      </c>
      <c r="BQ208" s="1"/>
      <c r="BR208" s="1"/>
      <c r="BS208" s="1"/>
      <c r="BT208" s="1"/>
      <c r="BU208" s="1">
        <v>3</v>
      </c>
      <c r="BV208" s="1">
        <v>6</v>
      </c>
      <c r="BW208" s="1">
        <v>4</v>
      </c>
      <c r="BX208" s="1">
        <v>2</v>
      </c>
      <c r="BY208" s="1">
        <v>14</v>
      </c>
      <c r="BZ208" s="1">
        <v>6</v>
      </c>
      <c r="CA208" s="1">
        <v>9</v>
      </c>
      <c r="CB208" s="1">
        <v>13</v>
      </c>
      <c r="CC208" s="1">
        <v>3</v>
      </c>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row>
    <row r="209" spans="1:106" x14ac:dyDescent="0.2">
      <c r="A209" s="1">
        <f t="shared" si="4"/>
        <v>208</v>
      </c>
      <c r="B209" t="s">
        <v>13</v>
      </c>
      <c r="C209" s="1">
        <v>0</v>
      </c>
      <c r="E209" s="1">
        <v>14</v>
      </c>
      <c r="F209" s="1">
        <v>13</v>
      </c>
      <c r="G209" s="1">
        <v>14</v>
      </c>
      <c r="H209" s="1">
        <v>4</v>
      </c>
      <c r="I209" s="1">
        <v>5</v>
      </c>
      <c r="J209" s="1">
        <v>11</v>
      </c>
      <c r="K209" s="1">
        <v>10</v>
      </c>
      <c r="L209" s="1">
        <v>14</v>
      </c>
      <c r="M209" s="1">
        <v>12</v>
      </c>
      <c r="N209" s="1">
        <v>13</v>
      </c>
      <c r="O209" s="1">
        <v>13</v>
      </c>
      <c r="P209" s="1">
        <v>14</v>
      </c>
      <c r="S209" s="1"/>
      <c r="T209" s="1"/>
      <c r="U209" s="1">
        <v>11</v>
      </c>
      <c r="V209" s="1">
        <v>11</v>
      </c>
      <c r="W209" s="1"/>
      <c r="Z209" s="1">
        <v>16</v>
      </c>
      <c r="AA209" s="1">
        <v>6</v>
      </c>
      <c r="AB209" s="1">
        <v>15</v>
      </c>
      <c r="AC209" s="1">
        <v>14</v>
      </c>
      <c r="AD209" s="1">
        <v>12</v>
      </c>
      <c r="AE209" s="1"/>
      <c r="AF209" s="1"/>
      <c r="AI209" s="1"/>
      <c r="AJ209" s="1"/>
      <c r="AK209" s="1">
        <v>8</v>
      </c>
      <c r="AL209" s="1"/>
      <c r="AM209" s="1">
        <v>8</v>
      </c>
      <c r="AN209" s="1">
        <v>11</v>
      </c>
      <c r="AP209" s="1"/>
      <c r="AQ209" s="1"/>
      <c r="AR209" s="1"/>
      <c r="AT209" s="1"/>
      <c r="AU209" s="1"/>
      <c r="AV209" s="1"/>
      <c r="AW209" s="1">
        <v>6</v>
      </c>
      <c r="AX209" s="1"/>
      <c r="AY209" s="1"/>
      <c r="AZ209" s="1"/>
      <c r="BA209" s="1"/>
      <c r="BB209" s="1"/>
      <c r="BC209" s="1">
        <v>13</v>
      </c>
      <c r="BD209" s="1"/>
      <c r="BE209" s="1">
        <v>16</v>
      </c>
      <c r="BF209" s="1"/>
      <c r="BG209" s="1"/>
      <c r="BI209" s="1"/>
      <c r="BJ209" s="1"/>
      <c r="BK209" s="1"/>
      <c r="BL209" s="1"/>
      <c r="BM209" s="1"/>
      <c r="BO209" s="1">
        <v>8</v>
      </c>
      <c r="BP209" s="1">
        <v>10</v>
      </c>
      <c r="BQ209" s="1"/>
      <c r="BR209" s="1"/>
      <c r="BS209" s="1"/>
      <c r="BT209" s="1"/>
      <c r="BU209" s="1">
        <v>4</v>
      </c>
      <c r="BV209" s="1">
        <v>6</v>
      </c>
      <c r="BW209" s="1">
        <v>13</v>
      </c>
      <c r="BX209" s="1">
        <v>5</v>
      </c>
      <c r="BY209" s="1">
        <v>8</v>
      </c>
      <c r="BZ209" s="1">
        <v>9</v>
      </c>
      <c r="CA209" s="1">
        <v>10</v>
      </c>
      <c r="CB209" s="1">
        <v>10</v>
      </c>
      <c r="CC209" s="1">
        <v>11</v>
      </c>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row>
    <row r="210" spans="1:106" x14ac:dyDescent="0.2">
      <c r="A210" s="1">
        <f t="shared" si="4"/>
        <v>209</v>
      </c>
      <c r="B210" t="s">
        <v>4814</v>
      </c>
      <c r="C210" s="1">
        <v>0</v>
      </c>
      <c r="E210" s="1">
        <v>4</v>
      </c>
      <c r="F210" s="1">
        <v>3</v>
      </c>
      <c r="G210" s="1">
        <v>8</v>
      </c>
      <c r="H210" s="1">
        <v>10</v>
      </c>
      <c r="I210" s="1">
        <v>9</v>
      </c>
      <c r="J210" s="1">
        <v>4</v>
      </c>
      <c r="K210" s="1">
        <v>4</v>
      </c>
      <c r="L210" s="1">
        <v>7</v>
      </c>
      <c r="M210" s="1">
        <v>5</v>
      </c>
      <c r="N210" s="1">
        <v>6</v>
      </c>
      <c r="O210" s="1">
        <v>7</v>
      </c>
      <c r="P210" s="1">
        <v>7</v>
      </c>
      <c r="S210" s="1"/>
      <c r="T210" s="1"/>
      <c r="U210" s="1">
        <v>6</v>
      </c>
      <c r="V210" s="1">
        <v>12</v>
      </c>
      <c r="W210" s="1"/>
      <c r="Z210" s="1">
        <v>8</v>
      </c>
      <c r="AA210" s="1">
        <v>7</v>
      </c>
      <c r="AB210" s="1">
        <v>7</v>
      </c>
      <c r="AC210" s="1">
        <v>7</v>
      </c>
      <c r="AD210" s="1">
        <v>10</v>
      </c>
      <c r="AE210" s="1"/>
      <c r="AF210" s="1"/>
      <c r="AI210" s="1"/>
      <c r="AJ210" s="1"/>
      <c r="AK210" s="1"/>
      <c r="AL210" s="1"/>
      <c r="AM210" s="1">
        <v>9</v>
      </c>
      <c r="AN210" s="1"/>
      <c r="AP210" s="1"/>
      <c r="AQ210" s="1"/>
      <c r="AR210" s="1"/>
      <c r="AT210" s="1"/>
      <c r="AU210" s="1"/>
      <c r="AV210" s="1"/>
      <c r="AW210" s="1">
        <v>6</v>
      </c>
      <c r="AX210" s="1"/>
      <c r="AY210" s="1"/>
      <c r="AZ210" s="1"/>
      <c r="BA210" s="1"/>
      <c r="BB210" s="1"/>
      <c r="BC210" s="1"/>
      <c r="BD210" s="1"/>
      <c r="BE210" s="1"/>
      <c r="BF210" s="1"/>
      <c r="BG210" s="1"/>
      <c r="BI210" s="1"/>
      <c r="BJ210" s="1"/>
      <c r="BK210" s="1"/>
      <c r="BL210" s="1"/>
      <c r="BM210" s="1"/>
      <c r="BO210" s="1">
        <v>5</v>
      </c>
      <c r="BP210" s="1">
        <v>2</v>
      </c>
      <c r="BQ210" s="1"/>
      <c r="BR210" s="1"/>
      <c r="BS210" s="1"/>
      <c r="BT210" s="1"/>
      <c r="BU210" s="1">
        <v>3</v>
      </c>
      <c r="BV210" s="1">
        <v>5</v>
      </c>
      <c r="BW210" s="1">
        <v>8</v>
      </c>
      <c r="BX210" s="1">
        <v>5</v>
      </c>
      <c r="BY210" s="1">
        <v>5</v>
      </c>
      <c r="BZ210" s="1">
        <v>9</v>
      </c>
      <c r="CA210" s="1">
        <v>4</v>
      </c>
      <c r="CB210" s="1">
        <v>4</v>
      </c>
      <c r="CC210" s="1">
        <v>14</v>
      </c>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row>
    <row r="211" spans="1:106" x14ac:dyDescent="0.2">
      <c r="A211" s="1">
        <f t="shared" si="4"/>
        <v>210</v>
      </c>
      <c r="B211" t="s">
        <v>4815</v>
      </c>
      <c r="C211" s="1">
        <v>0</v>
      </c>
      <c r="E211" s="1">
        <v>7</v>
      </c>
      <c r="F211" s="1">
        <v>5</v>
      </c>
      <c r="G211" s="1">
        <v>6</v>
      </c>
      <c r="H211" s="1">
        <v>4</v>
      </c>
      <c r="I211" s="1">
        <v>5</v>
      </c>
      <c r="J211" s="1">
        <v>10</v>
      </c>
      <c r="K211" s="1">
        <v>5</v>
      </c>
      <c r="L211" s="1">
        <v>6</v>
      </c>
      <c r="M211" s="1">
        <v>5</v>
      </c>
      <c r="N211" s="1">
        <v>7</v>
      </c>
      <c r="O211" s="1">
        <v>6</v>
      </c>
      <c r="P211" s="1">
        <v>6</v>
      </c>
      <c r="S211" s="1"/>
      <c r="T211" s="1"/>
      <c r="U211" s="1">
        <v>13</v>
      </c>
      <c r="V211" s="1">
        <v>5</v>
      </c>
      <c r="W211" s="1"/>
      <c r="Z211" s="1">
        <v>9</v>
      </c>
      <c r="AA211" s="1">
        <v>7</v>
      </c>
      <c r="AB211" s="1">
        <v>7</v>
      </c>
      <c r="AC211" s="1">
        <v>13</v>
      </c>
      <c r="AD211" s="1">
        <v>6</v>
      </c>
      <c r="AE211" s="1"/>
      <c r="AF211" s="1"/>
      <c r="AI211" s="1"/>
      <c r="AJ211" s="1"/>
      <c r="AK211" s="1"/>
      <c r="AL211" s="1"/>
      <c r="AM211" s="1"/>
      <c r="AN211" s="1"/>
      <c r="AP211" s="1"/>
      <c r="AQ211" s="1"/>
      <c r="AR211" s="1"/>
      <c r="AT211" s="1"/>
      <c r="AU211" s="1"/>
      <c r="AV211" s="1"/>
      <c r="AW211" s="1">
        <v>5</v>
      </c>
      <c r="AX211" s="1"/>
      <c r="AY211" s="1"/>
      <c r="AZ211" s="1"/>
      <c r="BA211" s="1"/>
      <c r="BB211" s="1"/>
      <c r="BC211" s="1"/>
      <c r="BD211" s="1"/>
      <c r="BE211" s="1"/>
      <c r="BF211" s="1"/>
      <c r="BG211" s="1"/>
      <c r="BI211" s="1"/>
      <c r="BJ211" s="1"/>
      <c r="BK211" s="1"/>
      <c r="BL211" s="1"/>
      <c r="BM211" s="1"/>
      <c r="BO211" s="1">
        <v>2</v>
      </c>
      <c r="BP211" s="1">
        <v>3</v>
      </c>
      <c r="BQ211" s="1"/>
      <c r="BR211" s="1"/>
      <c r="BS211" s="1"/>
      <c r="BT211" s="1"/>
      <c r="BU211" s="1">
        <v>3</v>
      </c>
      <c r="BV211" s="1">
        <v>5</v>
      </c>
      <c r="BW211" s="1">
        <v>5</v>
      </c>
      <c r="BX211" s="1">
        <v>3</v>
      </c>
      <c r="BY211" s="1">
        <v>7</v>
      </c>
      <c r="BZ211" s="1">
        <v>7</v>
      </c>
      <c r="CA211" s="1">
        <v>6</v>
      </c>
      <c r="CB211" s="1">
        <v>5</v>
      </c>
      <c r="CC211" s="1">
        <v>5</v>
      </c>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row>
    <row r="212" spans="1:106" x14ac:dyDescent="0.2">
      <c r="A212" s="1">
        <f t="shared" si="4"/>
        <v>211</v>
      </c>
      <c r="B212" t="s">
        <v>4816</v>
      </c>
      <c r="C212" s="1">
        <v>0</v>
      </c>
      <c r="E212" s="1">
        <v>7</v>
      </c>
      <c r="F212" s="1">
        <v>5</v>
      </c>
      <c r="G212" s="1">
        <v>6</v>
      </c>
      <c r="H212" s="1">
        <v>4</v>
      </c>
      <c r="I212" s="1">
        <v>5</v>
      </c>
      <c r="J212" s="1">
        <v>5</v>
      </c>
      <c r="K212" s="1">
        <v>5</v>
      </c>
      <c r="L212" s="1">
        <v>6</v>
      </c>
      <c r="M212" s="1">
        <v>5</v>
      </c>
      <c r="N212" s="1">
        <v>7</v>
      </c>
      <c r="O212" s="1">
        <v>6</v>
      </c>
      <c r="P212" s="1">
        <v>6</v>
      </c>
      <c r="S212" s="1"/>
      <c r="T212" s="1"/>
      <c r="U212" s="1">
        <v>8</v>
      </c>
      <c r="V212" s="1">
        <v>5</v>
      </c>
      <c r="W212" s="1"/>
      <c r="Z212" s="1">
        <v>9</v>
      </c>
      <c r="AA212" s="1">
        <v>7</v>
      </c>
      <c r="AB212" s="1">
        <v>7</v>
      </c>
      <c r="AC212" s="1">
        <v>8</v>
      </c>
      <c r="AD212" s="1">
        <v>6</v>
      </c>
      <c r="AE212" s="1"/>
      <c r="AF212" s="1"/>
      <c r="AI212" s="1"/>
      <c r="AJ212" s="1"/>
      <c r="AK212" s="1"/>
      <c r="AL212" s="1"/>
      <c r="AM212" s="1"/>
      <c r="AN212" s="1"/>
      <c r="AP212" s="1"/>
      <c r="AQ212" s="1"/>
      <c r="AR212" s="1"/>
      <c r="AT212" s="1"/>
      <c r="AU212" s="1"/>
      <c r="AV212" s="1"/>
      <c r="AW212" s="1">
        <v>5</v>
      </c>
      <c r="AX212" s="1"/>
      <c r="AY212" s="1"/>
      <c r="AZ212" s="1"/>
      <c r="BA212" s="1"/>
      <c r="BB212" s="1"/>
      <c r="BC212" s="1"/>
      <c r="BD212" s="1"/>
      <c r="BE212" s="1"/>
      <c r="BF212" s="1"/>
      <c r="BG212" s="1"/>
      <c r="BI212" s="1"/>
      <c r="BJ212" s="1"/>
      <c r="BK212" s="1"/>
      <c r="BL212" s="1"/>
      <c r="BM212" s="1"/>
      <c r="BO212" s="1">
        <v>2</v>
      </c>
      <c r="BP212" s="1">
        <v>3</v>
      </c>
      <c r="BQ212" s="1"/>
      <c r="BR212" s="1"/>
      <c r="BS212" s="1"/>
      <c r="BT212" s="1"/>
      <c r="BU212" s="1">
        <v>3</v>
      </c>
      <c r="BV212" s="1">
        <v>5</v>
      </c>
      <c r="BW212" s="1">
        <v>5</v>
      </c>
      <c r="BX212" s="1">
        <v>3</v>
      </c>
      <c r="BY212" s="1">
        <v>7</v>
      </c>
      <c r="BZ212" s="1">
        <v>7</v>
      </c>
      <c r="CA212" s="1">
        <v>11</v>
      </c>
      <c r="CB212" s="1">
        <v>5</v>
      </c>
      <c r="CC212" s="1">
        <v>5</v>
      </c>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row>
    <row r="213" spans="1:106" x14ac:dyDescent="0.2">
      <c r="A213" s="1">
        <f t="shared" si="4"/>
        <v>212</v>
      </c>
      <c r="B213" t="s">
        <v>4817</v>
      </c>
      <c r="C213" s="1">
        <v>0</v>
      </c>
      <c r="E213" s="1">
        <v>7</v>
      </c>
      <c r="F213" s="1">
        <v>5</v>
      </c>
      <c r="G213" s="1">
        <v>6</v>
      </c>
      <c r="H213" s="1">
        <v>4</v>
      </c>
      <c r="I213" s="1">
        <v>5</v>
      </c>
      <c r="J213" s="1">
        <v>5</v>
      </c>
      <c r="K213" s="1">
        <v>5</v>
      </c>
      <c r="L213" s="1">
        <v>6</v>
      </c>
      <c r="M213" s="1">
        <v>5</v>
      </c>
      <c r="N213" s="1">
        <v>7</v>
      </c>
      <c r="O213" s="1">
        <v>6</v>
      </c>
      <c r="P213" s="1">
        <v>6</v>
      </c>
      <c r="S213" s="1"/>
      <c r="T213" s="1"/>
      <c r="U213" s="1">
        <v>8</v>
      </c>
      <c r="V213" s="1">
        <v>5</v>
      </c>
      <c r="W213" s="1"/>
      <c r="Z213" s="1">
        <v>9</v>
      </c>
      <c r="AA213" s="1">
        <v>7</v>
      </c>
      <c r="AB213" s="1">
        <v>7</v>
      </c>
      <c r="AC213" s="1">
        <v>8</v>
      </c>
      <c r="AD213" s="1">
        <v>6</v>
      </c>
      <c r="AE213" s="1"/>
      <c r="AF213" s="1"/>
      <c r="AI213" s="1"/>
      <c r="AJ213" s="1"/>
      <c r="AK213" s="1"/>
      <c r="AL213" s="1"/>
      <c r="AM213" s="1"/>
      <c r="AN213" s="1"/>
      <c r="AP213" s="1"/>
      <c r="AQ213" s="1"/>
      <c r="AR213" s="1"/>
      <c r="AT213" s="1"/>
      <c r="AU213" s="1"/>
      <c r="AV213" s="1"/>
      <c r="AW213" s="1">
        <v>5</v>
      </c>
      <c r="AX213" s="1"/>
      <c r="AY213" s="1"/>
      <c r="AZ213" s="1"/>
      <c r="BA213" s="1"/>
      <c r="BB213" s="1"/>
      <c r="BC213" s="1"/>
      <c r="BD213" s="1"/>
      <c r="BE213" s="1"/>
      <c r="BF213" s="1"/>
      <c r="BG213" s="1"/>
      <c r="BI213" s="1"/>
      <c r="BJ213" s="1"/>
      <c r="BK213" s="1"/>
      <c r="BL213" s="1"/>
      <c r="BM213" s="1"/>
      <c r="BO213" s="1">
        <v>2</v>
      </c>
      <c r="BP213" s="1">
        <v>3</v>
      </c>
      <c r="BQ213" s="1"/>
      <c r="BR213" s="1"/>
      <c r="BS213" s="1"/>
      <c r="BT213" s="1"/>
      <c r="BU213" s="1">
        <v>3</v>
      </c>
      <c r="BV213" s="1">
        <v>5</v>
      </c>
      <c r="BW213" s="1">
        <v>5</v>
      </c>
      <c r="BX213" s="1">
        <v>3</v>
      </c>
      <c r="BY213" s="1">
        <v>7</v>
      </c>
      <c r="BZ213" s="1">
        <v>7</v>
      </c>
      <c r="CA213" s="1">
        <v>6</v>
      </c>
      <c r="CB213" s="1">
        <v>5</v>
      </c>
      <c r="CC213" s="1">
        <v>5</v>
      </c>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row>
    <row r="214" spans="1:106" x14ac:dyDescent="0.2">
      <c r="A214" s="1">
        <f t="shared" si="4"/>
        <v>213</v>
      </c>
      <c r="B214" t="s">
        <v>4818</v>
      </c>
      <c r="C214" s="1">
        <v>0</v>
      </c>
      <c r="E214" s="1">
        <v>7</v>
      </c>
      <c r="F214" s="1">
        <v>5</v>
      </c>
      <c r="G214" s="1">
        <v>6</v>
      </c>
      <c r="H214" s="1">
        <v>4</v>
      </c>
      <c r="I214" s="1">
        <v>5</v>
      </c>
      <c r="J214" s="1">
        <v>5</v>
      </c>
      <c r="K214" s="1">
        <v>5</v>
      </c>
      <c r="L214" s="1">
        <v>6</v>
      </c>
      <c r="M214" s="1">
        <v>5</v>
      </c>
      <c r="N214" s="1">
        <v>7</v>
      </c>
      <c r="O214" s="1">
        <v>6</v>
      </c>
      <c r="P214" s="1">
        <v>6</v>
      </c>
      <c r="S214" s="1"/>
      <c r="T214" s="1"/>
      <c r="U214" s="1">
        <v>8</v>
      </c>
      <c r="V214" s="1">
        <v>5</v>
      </c>
      <c r="W214" s="1"/>
      <c r="Z214" s="1">
        <v>9</v>
      </c>
      <c r="AA214" s="1">
        <v>7</v>
      </c>
      <c r="AB214" s="1">
        <v>7</v>
      </c>
      <c r="AC214" s="1">
        <v>8</v>
      </c>
      <c r="AD214" s="1">
        <v>6</v>
      </c>
      <c r="AE214" s="1"/>
      <c r="AF214" s="1"/>
      <c r="AI214" s="1"/>
      <c r="AJ214" s="1"/>
      <c r="AK214" s="1"/>
      <c r="AL214" s="1"/>
      <c r="AM214" s="1"/>
      <c r="AN214" s="1"/>
      <c r="AP214" s="1"/>
      <c r="AQ214" s="1"/>
      <c r="AR214" s="1"/>
      <c r="AT214" s="1"/>
      <c r="AU214" s="1"/>
      <c r="AV214" s="1"/>
      <c r="AW214" s="1">
        <v>5</v>
      </c>
      <c r="AX214" s="1"/>
      <c r="AY214" s="1"/>
      <c r="AZ214" s="1"/>
      <c r="BA214" s="1"/>
      <c r="BB214" s="1"/>
      <c r="BC214" s="1"/>
      <c r="BD214" s="1"/>
      <c r="BE214" s="1"/>
      <c r="BF214" s="1"/>
      <c r="BG214" s="1"/>
      <c r="BI214" s="1"/>
      <c r="BJ214" s="1"/>
      <c r="BK214" s="1"/>
      <c r="BL214" s="1"/>
      <c r="BM214" s="1"/>
      <c r="BO214" s="1">
        <v>2</v>
      </c>
      <c r="BP214" s="1">
        <v>3</v>
      </c>
      <c r="BQ214" s="1"/>
      <c r="BR214" s="1"/>
      <c r="BS214" s="1"/>
      <c r="BT214" s="1"/>
      <c r="BU214" s="1">
        <v>3</v>
      </c>
      <c r="BV214" s="1">
        <v>5</v>
      </c>
      <c r="BW214" s="1">
        <v>5</v>
      </c>
      <c r="BX214" s="1">
        <v>3</v>
      </c>
      <c r="BY214" s="1">
        <v>7</v>
      </c>
      <c r="BZ214" s="1">
        <v>7</v>
      </c>
      <c r="CA214" s="1">
        <v>6</v>
      </c>
      <c r="CB214" s="1">
        <v>5</v>
      </c>
      <c r="CC214" s="1">
        <v>5</v>
      </c>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row>
    <row r="215" spans="1:106" x14ac:dyDescent="0.2">
      <c r="A215" s="1">
        <f t="shared" si="4"/>
        <v>214</v>
      </c>
      <c r="B215" t="s">
        <v>4819</v>
      </c>
      <c r="C215" s="1">
        <v>0</v>
      </c>
      <c r="E215" s="1">
        <v>12</v>
      </c>
      <c r="F215" s="1">
        <v>5</v>
      </c>
      <c r="G215" s="1">
        <v>6</v>
      </c>
      <c r="H215" s="1">
        <v>4</v>
      </c>
      <c r="I215" s="1">
        <v>5</v>
      </c>
      <c r="J215" s="1">
        <v>10</v>
      </c>
      <c r="K215" s="1">
        <v>5</v>
      </c>
      <c r="L215" s="1">
        <v>6</v>
      </c>
      <c r="M215" s="1">
        <v>5</v>
      </c>
      <c r="N215" s="1">
        <v>7</v>
      </c>
      <c r="O215" s="1">
        <v>6</v>
      </c>
      <c r="P215" s="1">
        <v>6</v>
      </c>
      <c r="S215" s="1"/>
      <c r="T215" s="1"/>
      <c r="U215" s="1">
        <v>13</v>
      </c>
      <c r="V215" s="1">
        <v>5</v>
      </c>
      <c r="W215" s="1"/>
      <c r="Z215" s="1">
        <v>9</v>
      </c>
      <c r="AA215" s="1">
        <v>7</v>
      </c>
      <c r="AB215" s="1">
        <v>7</v>
      </c>
      <c r="AC215" s="1">
        <v>8</v>
      </c>
      <c r="AD215" s="1">
        <v>6</v>
      </c>
      <c r="AE215" s="1"/>
      <c r="AF215" s="1"/>
      <c r="AI215" s="1"/>
      <c r="AJ215" s="1"/>
      <c r="AK215" s="1"/>
      <c r="AL215" s="1"/>
      <c r="AM215" s="1"/>
      <c r="AN215" s="1"/>
      <c r="AP215" s="1"/>
      <c r="AQ215" s="1"/>
      <c r="AR215" s="1"/>
      <c r="AT215" s="1"/>
      <c r="AU215" s="1"/>
      <c r="AV215" s="1"/>
      <c r="AW215" s="1">
        <v>5</v>
      </c>
      <c r="AX215" s="1"/>
      <c r="AY215" s="1"/>
      <c r="AZ215" s="1"/>
      <c r="BA215" s="1"/>
      <c r="BB215" s="1"/>
      <c r="BC215" s="1"/>
      <c r="BD215" s="1"/>
      <c r="BE215" s="1"/>
      <c r="BF215" s="1"/>
      <c r="BG215" s="1"/>
      <c r="BI215" s="1"/>
      <c r="BJ215" s="1"/>
      <c r="BK215" s="1"/>
      <c r="BL215" s="1"/>
      <c r="BM215" s="1"/>
      <c r="BO215" s="1">
        <v>2</v>
      </c>
      <c r="BP215" s="1">
        <v>3</v>
      </c>
      <c r="BQ215" s="1"/>
      <c r="BR215" s="1"/>
      <c r="BS215" s="1"/>
      <c r="BT215" s="1"/>
      <c r="BU215" s="1">
        <v>3</v>
      </c>
      <c r="BV215" s="1">
        <v>5</v>
      </c>
      <c r="BW215" s="1">
        <v>5</v>
      </c>
      <c r="BX215" s="1">
        <v>3</v>
      </c>
      <c r="BY215" s="1">
        <v>12</v>
      </c>
      <c r="BZ215" s="1">
        <v>7</v>
      </c>
      <c r="CA215" s="1">
        <v>6</v>
      </c>
      <c r="CB215" s="1">
        <v>10</v>
      </c>
      <c r="CC215" s="1">
        <v>5</v>
      </c>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row>
    <row r="216" spans="1:106" x14ac:dyDescent="0.2">
      <c r="A216" s="1">
        <f t="shared" si="4"/>
        <v>215</v>
      </c>
      <c r="B216" t="s">
        <v>4820</v>
      </c>
      <c r="C216" s="1">
        <v>0</v>
      </c>
      <c r="E216" s="1">
        <v>7</v>
      </c>
      <c r="F216" s="1">
        <v>5</v>
      </c>
      <c r="G216" s="1">
        <v>11</v>
      </c>
      <c r="H216" s="1">
        <v>4</v>
      </c>
      <c r="I216" s="1">
        <v>5</v>
      </c>
      <c r="J216" s="1">
        <v>5</v>
      </c>
      <c r="K216" s="1">
        <v>5</v>
      </c>
      <c r="L216" s="1">
        <v>6</v>
      </c>
      <c r="M216" s="1">
        <v>5</v>
      </c>
      <c r="N216" s="1">
        <v>7</v>
      </c>
      <c r="O216" s="1">
        <v>6</v>
      </c>
      <c r="P216" s="1">
        <v>6</v>
      </c>
      <c r="S216" s="1"/>
      <c r="T216" s="1"/>
      <c r="U216" s="1">
        <v>8</v>
      </c>
      <c r="V216" s="1">
        <v>10</v>
      </c>
      <c r="W216" s="1"/>
      <c r="Z216" s="1">
        <v>9</v>
      </c>
      <c r="AA216" s="1">
        <v>7</v>
      </c>
      <c r="AB216" s="1">
        <v>7</v>
      </c>
      <c r="AC216" s="1">
        <v>8</v>
      </c>
      <c r="AD216" s="1">
        <v>6</v>
      </c>
      <c r="AE216" s="1"/>
      <c r="AF216" s="1"/>
      <c r="AI216" s="1"/>
      <c r="AJ216" s="1"/>
      <c r="AK216" s="1"/>
      <c r="AL216" s="1"/>
      <c r="AM216" s="1"/>
      <c r="AN216" s="1"/>
      <c r="AP216" s="1"/>
      <c r="AQ216" s="1"/>
      <c r="AR216" s="1"/>
      <c r="AT216" s="1"/>
      <c r="AU216" s="1"/>
      <c r="AV216" s="1"/>
      <c r="AW216" s="1">
        <v>10</v>
      </c>
      <c r="AX216" s="1">
        <v>12</v>
      </c>
      <c r="AY216" s="1"/>
      <c r="AZ216" s="1"/>
      <c r="BA216" s="1"/>
      <c r="BB216" s="1"/>
      <c r="BC216" s="1"/>
      <c r="BD216" s="1"/>
      <c r="BE216" s="1"/>
      <c r="BF216" s="1"/>
      <c r="BG216" s="1"/>
      <c r="BI216" s="1"/>
      <c r="BJ216" s="1"/>
      <c r="BK216" s="1"/>
      <c r="BL216" s="1"/>
      <c r="BM216" s="1"/>
      <c r="BO216" s="1">
        <v>2</v>
      </c>
      <c r="BP216" s="1">
        <v>3</v>
      </c>
      <c r="BQ216" s="1"/>
      <c r="BR216" s="1"/>
      <c r="BS216" s="1"/>
      <c r="BT216" s="1"/>
      <c r="BU216" s="1">
        <v>3</v>
      </c>
      <c r="BV216" s="1">
        <v>5</v>
      </c>
      <c r="BW216" s="1">
        <v>5</v>
      </c>
      <c r="BX216" s="1">
        <v>3</v>
      </c>
      <c r="BY216" s="1">
        <v>7</v>
      </c>
      <c r="BZ216" s="1">
        <v>7</v>
      </c>
      <c r="CA216" s="1">
        <v>6</v>
      </c>
      <c r="CB216" s="1">
        <v>5</v>
      </c>
      <c r="CC216" s="1">
        <v>5</v>
      </c>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row>
    <row r="217" spans="1:106" x14ac:dyDescent="0.2">
      <c r="A217" s="1">
        <f t="shared" si="4"/>
        <v>216</v>
      </c>
      <c r="B217" t="s">
        <v>4821</v>
      </c>
      <c r="C217" s="1">
        <v>0</v>
      </c>
      <c r="E217" s="1">
        <v>7</v>
      </c>
      <c r="F217" s="1">
        <v>5</v>
      </c>
      <c r="G217" s="1">
        <v>6</v>
      </c>
      <c r="H217" s="1">
        <v>4</v>
      </c>
      <c r="I217" s="1">
        <v>5</v>
      </c>
      <c r="J217" s="1">
        <v>5</v>
      </c>
      <c r="K217" s="1">
        <v>5</v>
      </c>
      <c r="L217" s="1">
        <v>6</v>
      </c>
      <c r="M217" s="1">
        <v>5</v>
      </c>
      <c r="N217" s="1">
        <v>7</v>
      </c>
      <c r="O217" s="1">
        <v>6</v>
      </c>
      <c r="P217" s="1">
        <v>6</v>
      </c>
      <c r="S217" s="1"/>
      <c r="T217" s="1"/>
      <c r="U217" s="1">
        <v>8</v>
      </c>
      <c r="V217" s="1">
        <v>5</v>
      </c>
      <c r="W217" s="1"/>
      <c r="Z217" s="1">
        <v>9</v>
      </c>
      <c r="AA217" s="1">
        <v>7</v>
      </c>
      <c r="AB217" s="1">
        <v>7</v>
      </c>
      <c r="AC217" s="1">
        <v>8</v>
      </c>
      <c r="AD217" s="1">
        <v>6</v>
      </c>
      <c r="AE217" s="1"/>
      <c r="AF217" s="1"/>
      <c r="AI217" s="1"/>
      <c r="AJ217" s="1"/>
      <c r="AK217" s="1"/>
      <c r="AL217" s="1"/>
      <c r="AM217" s="1"/>
      <c r="AN217" s="1"/>
      <c r="AP217" s="1"/>
      <c r="AQ217" s="1"/>
      <c r="AR217" s="1"/>
      <c r="AT217" s="1"/>
      <c r="AU217" s="1"/>
      <c r="AV217" s="1"/>
      <c r="AW217" s="1">
        <v>5</v>
      </c>
      <c r="AX217" s="1"/>
      <c r="AY217" s="1"/>
      <c r="AZ217" s="1"/>
      <c r="BA217" s="1"/>
      <c r="BB217" s="1"/>
      <c r="BC217" s="1"/>
      <c r="BD217" s="1"/>
      <c r="BE217" s="1"/>
      <c r="BF217" s="1"/>
      <c r="BG217" s="1"/>
      <c r="BI217" s="1"/>
      <c r="BJ217" s="1"/>
      <c r="BK217" s="1"/>
      <c r="BL217" s="1"/>
      <c r="BM217" s="1"/>
      <c r="BO217" s="1">
        <v>2</v>
      </c>
      <c r="BP217" s="1">
        <v>3</v>
      </c>
      <c r="BQ217" s="1"/>
      <c r="BR217" s="1"/>
      <c r="BS217" s="1"/>
      <c r="BT217" s="1"/>
      <c r="BU217" s="1">
        <v>3</v>
      </c>
      <c r="BV217" s="1">
        <v>5</v>
      </c>
      <c r="BW217" s="1">
        <v>5</v>
      </c>
      <c r="BX217" s="1">
        <v>3</v>
      </c>
      <c r="BY217" s="1">
        <v>12</v>
      </c>
      <c r="BZ217" s="1">
        <v>7</v>
      </c>
      <c r="CA217" s="1">
        <v>6</v>
      </c>
      <c r="CB217" s="1">
        <v>5</v>
      </c>
      <c r="CC217" s="1">
        <v>5</v>
      </c>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row>
    <row r="218" spans="1:106" x14ac:dyDescent="0.2">
      <c r="A218" s="1">
        <f t="shared" si="4"/>
        <v>217</v>
      </c>
      <c r="B218" t="s">
        <v>4822</v>
      </c>
      <c r="C218" s="1">
        <v>0</v>
      </c>
      <c r="E218" s="1">
        <v>7</v>
      </c>
      <c r="F218" s="1">
        <v>5</v>
      </c>
      <c r="G218" s="1">
        <v>11</v>
      </c>
      <c r="H218" s="1">
        <v>4</v>
      </c>
      <c r="I218" s="1">
        <v>5</v>
      </c>
      <c r="J218" s="1">
        <v>5</v>
      </c>
      <c r="K218" s="1">
        <v>5</v>
      </c>
      <c r="L218" s="1">
        <v>11</v>
      </c>
      <c r="M218" s="1">
        <v>10</v>
      </c>
      <c r="N218" s="1">
        <v>12</v>
      </c>
      <c r="O218" s="1">
        <v>6</v>
      </c>
      <c r="P218" s="1">
        <v>11</v>
      </c>
      <c r="S218" s="1"/>
      <c r="T218" s="1"/>
      <c r="U218" s="1">
        <v>8</v>
      </c>
      <c r="V218" s="1">
        <v>5</v>
      </c>
      <c r="W218" s="1"/>
      <c r="Z218" s="1">
        <v>9</v>
      </c>
      <c r="AA218" s="1">
        <v>7</v>
      </c>
      <c r="AB218" s="1">
        <v>7</v>
      </c>
      <c r="AC218" s="1">
        <v>8</v>
      </c>
      <c r="AD218" s="1">
        <v>6</v>
      </c>
      <c r="AE218" s="1"/>
      <c r="AF218" s="1"/>
      <c r="AI218" s="1"/>
      <c r="AJ218" s="1"/>
      <c r="AK218" s="1"/>
      <c r="AL218" s="1"/>
      <c r="AM218" s="1"/>
      <c r="AN218" s="1"/>
      <c r="AP218" s="1"/>
      <c r="AQ218" s="1"/>
      <c r="AR218" s="1"/>
      <c r="AT218" s="1"/>
      <c r="AU218" s="1"/>
      <c r="AV218" s="1"/>
      <c r="AW218" s="1">
        <v>5</v>
      </c>
      <c r="AX218" s="1"/>
      <c r="AY218" s="1"/>
      <c r="AZ218" s="1"/>
      <c r="BA218" s="1"/>
      <c r="BB218" s="1"/>
      <c r="BC218" s="1"/>
      <c r="BD218" s="1"/>
      <c r="BE218" s="1"/>
      <c r="BF218" s="1"/>
      <c r="BG218" s="1"/>
      <c r="BI218" s="1"/>
      <c r="BJ218" s="1"/>
      <c r="BK218" s="1"/>
      <c r="BL218" s="1"/>
      <c r="BM218" s="1"/>
      <c r="BO218" s="1">
        <v>2</v>
      </c>
      <c r="BP218" s="1">
        <v>3</v>
      </c>
      <c r="BQ218" s="1"/>
      <c r="BR218" s="1"/>
      <c r="BS218" s="1"/>
      <c r="BT218" s="1"/>
      <c r="BU218" s="1">
        <v>3</v>
      </c>
      <c r="BV218" s="1">
        <v>5</v>
      </c>
      <c r="BW218" s="1">
        <v>5</v>
      </c>
      <c r="BX218" s="1">
        <v>3</v>
      </c>
      <c r="BY218" s="1">
        <v>7</v>
      </c>
      <c r="BZ218" s="1">
        <v>7</v>
      </c>
      <c r="CA218" s="1">
        <v>6</v>
      </c>
      <c r="CB218" s="1">
        <v>5</v>
      </c>
      <c r="CC218" s="1">
        <v>5</v>
      </c>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row>
    <row r="219" spans="1:106" x14ac:dyDescent="0.2">
      <c r="A219" s="1">
        <f t="shared" si="4"/>
        <v>218</v>
      </c>
      <c r="B219" t="s">
        <v>9</v>
      </c>
      <c r="C219" s="1">
        <v>0</v>
      </c>
      <c r="E219" s="1">
        <v>10</v>
      </c>
      <c r="F219" s="1">
        <v>9</v>
      </c>
      <c r="G219" s="1">
        <v>15</v>
      </c>
      <c r="H219" s="1">
        <v>10</v>
      </c>
      <c r="I219" s="1">
        <v>11</v>
      </c>
      <c r="J219" s="1">
        <v>11</v>
      </c>
      <c r="K219" s="1">
        <v>12</v>
      </c>
      <c r="L219" s="1">
        <v>10</v>
      </c>
      <c r="M219" s="1">
        <v>10</v>
      </c>
      <c r="N219" s="1">
        <v>5</v>
      </c>
      <c r="O219" s="1">
        <v>9</v>
      </c>
      <c r="P219" s="1">
        <v>6</v>
      </c>
      <c r="S219" s="1"/>
      <c r="T219" s="1"/>
      <c r="U219" s="1">
        <v>10</v>
      </c>
      <c r="V219" s="1">
        <v>4</v>
      </c>
      <c r="W219" s="1"/>
      <c r="Z219" s="1">
        <v>6</v>
      </c>
      <c r="AA219" s="1">
        <v>8</v>
      </c>
      <c r="AB219" s="1">
        <v>8</v>
      </c>
      <c r="AC219" s="1">
        <v>12</v>
      </c>
      <c r="AD219" s="1">
        <v>8</v>
      </c>
      <c r="AE219" s="1"/>
      <c r="AF219" s="1"/>
      <c r="AI219" s="1"/>
      <c r="AJ219" s="1"/>
      <c r="AK219" s="1"/>
      <c r="AL219" s="1"/>
      <c r="AM219" s="1">
        <v>7</v>
      </c>
      <c r="AN219" s="1">
        <v>12</v>
      </c>
      <c r="AP219" s="1">
        <v>6</v>
      </c>
      <c r="AQ219" s="1">
        <v>6</v>
      </c>
      <c r="AR219" s="1">
        <v>13</v>
      </c>
      <c r="AT219" s="1">
        <v>8</v>
      </c>
      <c r="AU219" s="1">
        <v>7</v>
      </c>
      <c r="AV219" s="1">
        <v>9</v>
      </c>
      <c r="AW219" s="1">
        <v>6</v>
      </c>
      <c r="AX219" s="1">
        <v>10</v>
      </c>
      <c r="AY219" s="1"/>
      <c r="AZ219" s="1"/>
      <c r="BA219" s="1"/>
      <c r="BB219" s="1"/>
      <c r="BC219" s="1"/>
      <c r="BD219" s="1"/>
      <c r="BE219" s="1"/>
      <c r="BF219" s="1"/>
      <c r="BG219" s="1"/>
      <c r="BI219" s="1"/>
      <c r="BJ219" s="1"/>
      <c r="BK219" s="1"/>
      <c r="BL219" s="1"/>
      <c r="BM219" s="1"/>
      <c r="BO219" s="1">
        <v>2</v>
      </c>
      <c r="BP219" s="1">
        <v>2</v>
      </c>
      <c r="BQ219" s="1"/>
      <c r="BR219" s="1"/>
      <c r="BS219" s="1"/>
      <c r="BT219" s="1"/>
      <c r="BU219" s="1">
        <v>3</v>
      </c>
      <c r="BV219" s="1">
        <v>6</v>
      </c>
      <c r="BW219" s="1">
        <v>4</v>
      </c>
      <c r="BX219" s="1">
        <v>2</v>
      </c>
      <c r="BY219" s="1">
        <v>14</v>
      </c>
      <c r="BZ219" s="1">
        <v>6</v>
      </c>
      <c r="CA219" s="1">
        <v>11</v>
      </c>
      <c r="CB219" s="1">
        <v>11</v>
      </c>
      <c r="CC219" s="1">
        <v>8</v>
      </c>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row>
    <row r="220" spans="1:106" x14ac:dyDescent="0.2">
      <c r="A220" s="1">
        <f t="shared" si="4"/>
        <v>219</v>
      </c>
      <c r="B220" t="s">
        <v>4823</v>
      </c>
      <c r="C220" s="1">
        <v>0</v>
      </c>
      <c r="E220" s="1">
        <v>13</v>
      </c>
      <c r="F220" s="1">
        <v>5</v>
      </c>
      <c r="G220" s="1">
        <v>5</v>
      </c>
      <c r="H220" s="1">
        <v>5</v>
      </c>
      <c r="I220" s="1">
        <v>6</v>
      </c>
      <c r="J220" s="1">
        <v>13</v>
      </c>
      <c r="K220" s="1">
        <v>7</v>
      </c>
      <c r="L220" s="1">
        <v>5</v>
      </c>
      <c r="M220" s="1">
        <v>6</v>
      </c>
      <c r="N220" s="1">
        <v>5</v>
      </c>
      <c r="O220" s="1">
        <v>7</v>
      </c>
      <c r="P220" s="1">
        <v>6</v>
      </c>
      <c r="S220" s="1"/>
      <c r="T220" s="1"/>
      <c r="U220" s="1">
        <v>18</v>
      </c>
      <c r="V220" s="1">
        <v>4</v>
      </c>
      <c r="W220" s="1"/>
      <c r="Z220" s="1">
        <v>15</v>
      </c>
      <c r="AA220" s="1">
        <v>14</v>
      </c>
      <c r="AB220" s="1">
        <v>6</v>
      </c>
      <c r="AC220" s="1">
        <v>8</v>
      </c>
      <c r="AD220" s="1">
        <v>8</v>
      </c>
      <c r="AE220" s="1"/>
      <c r="AF220" s="1"/>
      <c r="AI220" s="1"/>
      <c r="AJ220" s="1"/>
      <c r="AK220" s="1"/>
      <c r="AL220" s="1"/>
      <c r="AM220" s="1"/>
      <c r="AN220" s="1"/>
      <c r="AP220" s="1"/>
      <c r="AQ220" s="1"/>
      <c r="AR220" s="1"/>
      <c r="AT220" s="1"/>
      <c r="AU220" s="1"/>
      <c r="AV220" s="1"/>
      <c r="AW220" s="1">
        <v>4</v>
      </c>
      <c r="AX220" s="1">
        <v>10</v>
      </c>
      <c r="AY220" s="1">
        <v>9</v>
      </c>
      <c r="AZ220" s="1"/>
      <c r="BA220" s="1"/>
      <c r="BB220" s="1">
        <v>12</v>
      </c>
      <c r="BC220" s="1"/>
      <c r="BD220" s="1"/>
      <c r="BE220" s="1"/>
      <c r="BF220" s="1"/>
      <c r="BG220" s="1"/>
      <c r="BI220" s="1"/>
      <c r="BJ220" s="1"/>
      <c r="BK220" s="1"/>
      <c r="BL220" s="1"/>
      <c r="BM220" s="1"/>
      <c r="BO220" s="1">
        <v>2</v>
      </c>
      <c r="BP220" s="1">
        <v>3</v>
      </c>
      <c r="BQ220" s="1"/>
      <c r="BR220" s="1"/>
      <c r="BS220" s="1"/>
      <c r="BT220" s="1"/>
      <c r="BU220" s="1">
        <v>3</v>
      </c>
      <c r="BV220" s="1">
        <v>6</v>
      </c>
      <c r="BW220" s="1">
        <v>4</v>
      </c>
      <c r="BX220" s="1">
        <v>2</v>
      </c>
      <c r="BY220" s="1">
        <v>9</v>
      </c>
      <c r="BZ220" s="1">
        <v>6</v>
      </c>
      <c r="CA220" s="1">
        <v>4</v>
      </c>
      <c r="CB220" s="1">
        <v>18</v>
      </c>
      <c r="CC220" s="1">
        <v>3</v>
      </c>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row>
    <row r="221" spans="1:106" x14ac:dyDescent="0.2">
      <c r="A221" s="1">
        <f t="shared" si="4"/>
        <v>220</v>
      </c>
      <c r="B221" t="s">
        <v>4824</v>
      </c>
      <c r="C221" s="1">
        <v>0</v>
      </c>
      <c r="E221" s="1">
        <v>14</v>
      </c>
      <c r="F221" s="1">
        <v>8</v>
      </c>
      <c r="G221" s="1">
        <v>9</v>
      </c>
      <c r="H221" s="1">
        <v>4</v>
      </c>
      <c r="I221" s="1">
        <v>5</v>
      </c>
      <c r="J221" s="1">
        <v>6</v>
      </c>
      <c r="K221" s="1">
        <v>5</v>
      </c>
      <c r="L221" s="1">
        <v>9</v>
      </c>
      <c r="M221" s="1">
        <v>12</v>
      </c>
      <c r="N221" s="1">
        <v>13</v>
      </c>
      <c r="O221" s="1">
        <v>8</v>
      </c>
      <c r="P221" s="1">
        <v>9</v>
      </c>
      <c r="S221" s="1"/>
      <c r="T221" s="1"/>
      <c r="U221" s="1">
        <v>6</v>
      </c>
      <c r="V221" s="1">
        <v>6</v>
      </c>
      <c r="W221" s="1"/>
      <c r="Z221" s="1">
        <v>11</v>
      </c>
      <c r="AA221" s="1">
        <v>6</v>
      </c>
      <c r="AB221" s="1">
        <v>10</v>
      </c>
      <c r="AC221" s="1">
        <v>9</v>
      </c>
      <c r="AD221" s="1">
        <v>7</v>
      </c>
      <c r="AE221" s="1"/>
      <c r="AF221" s="1"/>
      <c r="AI221" s="1"/>
      <c r="AJ221" s="1"/>
      <c r="AK221" s="1"/>
      <c r="AL221" s="1"/>
      <c r="AM221" s="1"/>
      <c r="AN221" s="1"/>
      <c r="AP221" s="1"/>
      <c r="AQ221" s="1"/>
      <c r="AR221" s="1"/>
      <c r="AT221" s="1"/>
      <c r="AU221" s="1"/>
      <c r="AV221" s="1"/>
      <c r="AW221" s="1">
        <v>6</v>
      </c>
      <c r="AX221" s="1"/>
      <c r="AY221" s="1"/>
      <c r="AZ221" s="1"/>
      <c r="BA221" s="1"/>
      <c r="BB221" s="1"/>
      <c r="BC221" s="1"/>
      <c r="BD221" s="1"/>
      <c r="BE221" s="1"/>
      <c r="BF221" s="1"/>
      <c r="BG221" s="1"/>
      <c r="BI221" s="1"/>
      <c r="BJ221" s="1"/>
      <c r="BK221" s="1"/>
      <c r="BL221" s="1"/>
      <c r="BM221" s="1"/>
      <c r="BO221" s="1">
        <v>3</v>
      </c>
      <c r="BP221" s="1">
        <v>5</v>
      </c>
      <c r="BQ221" s="1"/>
      <c r="BR221" s="1"/>
      <c r="BS221" s="1"/>
      <c r="BT221" s="1"/>
      <c r="BU221" s="1">
        <v>4</v>
      </c>
      <c r="BV221" s="1">
        <v>6</v>
      </c>
      <c r="BW221" s="1">
        <v>8</v>
      </c>
      <c r="BX221" s="1">
        <v>5</v>
      </c>
      <c r="BY221" s="1">
        <v>8</v>
      </c>
      <c r="BZ221" s="1">
        <v>9</v>
      </c>
      <c r="CA221" s="1">
        <v>5</v>
      </c>
      <c r="CB221" s="1">
        <v>10</v>
      </c>
      <c r="CC221" s="1">
        <v>6</v>
      </c>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row>
    <row r="222" spans="1:106" x14ac:dyDescent="0.2">
      <c r="A222" s="1">
        <f t="shared" si="4"/>
        <v>221</v>
      </c>
      <c r="B222" t="s">
        <v>4825</v>
      </c>
      <c r="C222" s="1">
        <v>0</v>
      </c>
      <c r="E222" s="1">
        <v>9</v>
      </c>
      <c r="F222" s="1">
        <v>8</v>
      </c>
      <c r="G222" s="1">
        <v>9</v>
      </c>
      <c r="H222" s="1">
        <v>4</v>
      </c>
      <c r="I222" s="1">
        <v>5</v>
      </c>
      <c r="J222" s="1">
        <v>6</v>
      </c>
      <c r="K222" s="1">
        <v>5</v>
      </c>
      <c r="L222" s="1">
        <v>9</v>
      </c>
      <c r="M222" s="1">
        <v>7</v>
      </c>
      <c r="N222" s="1">
        <v>8</v>
      </c>
      <c r="O222" s="1">
        <v>8</v>
      </c>
      <c r="P222" s="1">
        <v>9</v>
      </c>
      <c r="S222" s="1"/>
      <c r="T222" s="1"/>
      <c r="U222" s="1">
        <v>6</v>
      </c>
      <c r="V222" s="1">
        <v>6</v>
      </c>
      <c r="W222" s="1"/>
      <c r="Z222" s="1">
        <v>11</v>
      </c>
      <c r="AA222" s="1">
        <v>6</v>
      </c>
      <c r="AB222" s="1">
        <v>10</v>
      </c>
      <c r="AC222" s="1">
        <v>9</v>
      </c>
      <c r="AD222" s="1">
        <v>7</v>
      </c>
      <c r="AE222" s="1"/>
      <c r="AF222" s="1"/>
      <c r="AI222" s="1"/>
      <c r="AJ222" s="1"/>
      <c r="AK222" s="1"/>
      <c r="AL222" s="1"/>
      <c r="AM222" s="1"/>
      <c r="AN222" s="1"/>
      <c r="AP222" s="1"/>
      <c r="AQ222" s="1"/>
      <c r="AR222" s="1"/>
      <c r="AT222" s="1"/>
      <c r="AU222" s="1"/>
      <c r="AV222" s="1"/>
      <c r="AW222" s="1">
        <v>6</v>
      </c>
      <c r="AX222" s="1"/>
      <c r="AY222" s="1"/>
      <c r="AZ222" s="1"/>
      <c r="BA222" s="1"/>
      <c r="BB222" s="1"/>
      <c r="BC222" s="1"/>
      <c r="BD222" s="1"/>
      <c r="BE222" s="1"/>
      <c r="BF222" s="1"/>
      <c r="BG222" s="1"/>
      <c r="BI222" s="1"/>
      <c r="BJ222" s="1"/>
      <c r="BK222" s="1"/>
      <c r="BL222" s="1"/>
      <c r="BM222" s="1"/>
      <c r="BO222" s="1">
        <v>3</v>
      </c>
      <c r="BP222" s="1">
        <v>5</v>
      </c>
      <c r="BQ222" s="1"/>
      <c r="BR222" s="1"/>
      <c r="BS222" s="1"/>
      <c r="BT222" s="1"/>
      <c r="BU222" s="1">
        <v>4</v>
      </c>
      <c r="BV222" s="1">
        <v>6</v>
      </c>
      <c r="BW222" s="1">
        <v>8</v>
      </c>
      <c r="BX222" s="1">
        <v>5</v>
      </c>
      <c r="BY222" s="1">
        <v>8</v>
      </c>
      <c r="BZ222" s="1">
        <v>9</v>
      </c>
      <c r="CA222" s="1">
        <v>5</v>
      </c>
      <c r="CB222" s="1">
        <v>5</v>
      </c>
      <c r="CC222" s="1">
        <v>6</v>
      </c>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row>
    <row r="223" spans="1:106" x14ac:dyDescent="0.2">
      <c r="A223" s="1">
        <f t="shared" si="4"/>
        <v>222</v>
      </c>
      <c r="B223" t="s">
        <v>4826</v>
      </c>
      <c r="C223" s="1">
        <v>0</v>
      </c>
      <c r="E223" s="1">
        <v>19</v>
      </c>
      <c r="F223" s="1">
        <v>13</v>
      </c>
      <c r="G223" s="1">
        <v>19</v>
      </c>
      <c r="H223" s="1">
        <v>4</v>
      </c>
      <c r="I223" s="1">
        <v>5</v>
      </c>
      <c r="J223" s="1">
        <v>6</v>
      </c>
      <c r="K223" s="1">
        <v>5</v>
      </c>
      <c r="L223" s="1">
        <v>9</v>
      </c>
      <c r="M223" s="1">
        <v>7</v>
      </c>
      <c r="N223" s="1">
        <v>13</v>
      </c>
      <c r="O223" s="1">
        <v>8</v>
      </c>
      <c r="P223" s="1">
        <v>9</v>
      </c>
      <c r="S223" s="1"/>
      <c r="T223" s="1"/>
      <c r="U223" s="1">
        <v>11</v>
      </c>
      <c r="V223" s="1">
        <v>6</v>
      </c>
      <c r="W223" s="1"/>
      <c r="Z223" s="1">
        <v>11</v>
      </c>
      <c r="AA223" s="1">
        <v>6</v>
      </c>
      <c r="AB223" s="1">
        <v>10</v>
      </c>
      <c r="AC223" s="1">
        <v>9</v>
      </c>
      <c r="AD223" s="1">
        <v>7</v>
      </c>
      <c r="AE223" s="1"/>
      <c r="AF223" s="1"/>
      <c r="AI223" s="1"/>
      <c r="AJ223" s="1"/>
      <c r="AK223" s="1"/>
      <c r="AL223" s="1">
        <v>9</v>
      </c>
      <c r="AM223" s="1">
        <v>8</v>
      </c>
      <c r="AN223" s="1"/>
      <c r="AP223" s="1"/>
      <c r="AQ223" s="1"/>
      <c r="AR223" s="1"/>
      <c r="AT223" s="1"/>
      <c r="AU223" s="1"/>
      <c r="AV223" s="1"/>
      <c r="AW223" s="1">
        <v>6</v>
      </c>
      <c r="AX223" s="1"/>
      <c r="AY223" s="1"/>
      <c r="AZ223" s="1"/>
      <c r="BA223" s="1">
        <v>12</v>
      </c>
      <c r="BB223" s="1"/>
      <c r="BC223" s="1"/>
      <c r="BD223" s="1"/>
      <c r="BE223" s="1"/>
      <c r="BF223" s="1"/>
      <c r="BG223" s="1"/>
      <c r="BI223" s="1"/>
      <c r="BJ223" s="1"/>
      <c r="BK223" s="1"/>
      <c r="BL223" s="1"/>
      <c r="BM223" s="1"/>
      <c r="BO223" s="1">
        <v>3</v>
      </c>
      <c r="BP223" s="1">
        <v>5</v>
      </c>
      <c r="BQ223" s="1"/>
      <c r="BR223" s="1"/>
      <c r="BS223" s="1"/>
      <c r="BT223" s="1"/>
      <c r="BU223" s="1">
        <v>4</v>
      </c>
      <c r="BV223" s="1">
        <v>6</v>
      </c>
      <c r="BW223" s="1">
        <v>8</v>
      </c>
      <c r="BX223" s="1">
        <v>5</v>
      </c>
      <c r="BY223" s="1">
        <v>13</v>
      </c>
      <c r="BZ223" s="1">
        <v>14</v>
      </c>
      <c r="CA223" s="1">
        <v>10</v>
      </c>
      <c r="CB223" s="1">
        <v>5</v>
      </c>
      <c r="CC223" s="1">
        <v>6</v>
      </c>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row>
    <row r="224" spans="1:106" x14ac:dyDescent="0.2">
      <c r="A224" s="1">
        <f t="shared" si="4"/>
        <v>223</v>
      </c>
      <c r="B224" t="s">
        <v>4827</v>
      </c>
      <c r="C224" s="1">
        <v>0</v>
      </c>
      <c r="E224" s="1">
        <v>5</v>
      </c>
      <c r="F224" s="1">
        <v>9</v>
      </c>
      <c r="G224" s="1">
        <v>5</v>
      </c>
      <c r="H224" s="1">
        <v>5</v>
      </c>
      <c r="I224" s="1">
        <v>6</v>
      </c>
      <c r="J224" s="1">
        <v>6</v>
      </c>
      <c r="K224" s="1">
        <v>7</v>
      </c>
      <c r="L224" s="1">
        <v>5</v>
      </c>
      <c r="M224" s="1">
        <v>5</v>
      </c>
      <c r="N224" s="1">
        <v>5</v>
      </c>
      <c r="O224" s="1">
        <v>9</v>
      </c>
      <c r="P224" s="1">
        <v>6</v>
      </c>
      <c r="S224" s="1"/>
      <c r="T224" s="1"/>
      <c r="U224" s="1">
        <v>5</v>
      </c>
      <c r="V224" s="1">
        <v>4</v>
      </c>
      <c r="W224" s="1"/>
      <c r="Z224" s="1">
        <v>6</v>
      </c>
      <c r="AA224" s="1">
        <v>8</v>
      </c>
      <c r="AB224" s="1">
        <v>8</v>
      </c>
      <c r="AC224" s="1">
        <v>7</v>
      </c>
      <c r="AD224" s="1">
        <v>8</v>
      </c>
      <c r="AE224" s="1"/>
      <c r="AF224" s="1"/>
      <c r="AI224" s="1"/>
      <c r="AJ224" s="1"/>
      <c r="AK224" s="1"/>
      <c r="AL224" s="1"/>
      <c r="AM224" s="1">
        <v>12</v>
      </c>
      <c r="AN224" s="1"/>
      <c r="AP224" s="1"/>
      <c r="AQ224" s="1"/>
      <c r="AR224" s="1"/>
      <c r="AT224" s="1"/>
      <c r="AU224" s="1"/>
      <c r="AV224" s="1"/>
      <c r="AW224" s="1">
        <v>4</v>
      </c>
      <c r="AX224" s="1"/>
      <c r="AY224" s="1"/>
      <c r="AZ224" s="1"/>
      <c r="BA224" s="1"/>
      <c r="BB224" s="1"/>
      <c r="BC224" s="1"/>
      <c r="BD224" s="1"/>
      <c r="BE224" s="1"/>
      <c r="BF224" s="1"/>
      <c r="BG224" s="1"/>
      <c r="BI224" s="1"/>
      <c r="BJ224" s="1"/>
      <c r="BK224" s="1"/>
      <c r="BL224" s="1"/>
      <c r="BM224" s="1"/>
      <c r="BO224" s="1">
        <v>2</v>
      </c>
      <c r="BP224" s="1">
        <v>2</v>
      </c>
      <c r="BQ224" s="1"/>
      <c r="BR224" s="1"/>
      <c r="BS224" s="1"/>
      <c r="BT224" s="1"/>
      <c r="BU224" s="1">
        <v>3</v>
      </c>
      <c r="BV224" s="1">
        <v>6</v>
      </c>
      <c r="BW224" s="1">
        <v>4</v>
      </c>
      <c r="BX224" s="1">
        <v>2</v>
      </c>
      <c r="BY224" s="1">
        <v>4</v>
      </c>
      <c r="BZ224" s="1">
        <v>6</v>
      </c>
      <c r="CA224" s="1">
        <v>6</v>
      </c>
      <c r="CB224" s="1">
        <v>6</v>
      </c>
      <c r="CC224" s="1">
        <v>8</v>
      </c>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row>
    <row r="225" spans="1:108" x14ac:dyDescent="0.2">
      <c r="A225" s="1">
        <f t="shared" si="4"/>
        <v>224</v>
      </c>
      <c r="B225" t="s">
        <v>4828</v>
      </c>
      <c r="C225" s="1">
        <v>0</v>
      </c>
      <c r="E225" s="1">
        <v>4</v>
      </c>
      <c r="F225" s="1">
        <v>3</v>
      </c>
      <c r="G225" s="1">
        <v>8</v>
      </c>
      <c r="H225" s="1">
        <v>10</v>
      </c>
      <c r="I225" s="1">
        <v>9</v>
      </c>
      <c r="J225" s="1">
        <v>4</v>
      </c>
      <c r="K225" s="1">
        <v>4</v>
      </c>
      <c r="L225" s="1">
        <v>7</v>
      </c>
      <c r="M225" s="1">
        <v>5</v>
      </c>
      <c r="N225" s="1">
        <v>6</v>
      </c>
      <c r="O225" s="1">
        <v>7</v>
      </c>
      <c r="P225" s="1">
        <v>7</v>
      </c>
      <c r="S225" s="1"/>
      <c r="T225" s="1"/>
      <c r="U225" s="1">
        <v>6</v>
      </c>
      <c r="V225" s="1">
        <v>7</v>
      </c>
      <c r="W225" s="1"/>
      <c r="Z225" s="1">
        <v>8</v>
      </c>
      <c r="AA225" s="1">
        <v>7</v>
      </c>
      <c r="AB225" s="1">
        <v>7</v>
      </c>
      <c r="AC225" s="1">
        <v>7</v>
      </c>
      <c r="AD225" s="1">
        <v>10</v>
      </c>
      <c r="AE225" s="1"/>
      <c r="AF225" s="1"/>
      <c r="AI225" s="1"/>
      <c r="AJ225" s="1"/>
      <c r="AK225" s="1"/>
      <c r="AL225" s="1"/>
      <c r="AM225" s="1"/>
      <c r="AN225" s="1"/>
      <c r="AP225" s="1"/>
      <c r="AQ225" s="1"/>
      <c r="AR225" s="1"/>
      <c r="AT225" s="1"/>
      <c r="AU225" s="1"/>
      <c r="AV225" s="1"/>
      <c r="AW225" s="1">
        <v>6</v>
      </c>
      <c r="AX225" s="1"/>
      <c r="AY225" s="1"/>
      <c r="AZ225" s="1"/>
      <c r="BA225" s="1"/>
      <c r="BB225" s="1"/>
      <c r="BC225" s="1"/>
      <c r="BD225" s="1"/>
      <c r="BE225" s="1"/>
      <c r="BF225" s="1"/>
      <c r="BG225" s="1"/>
      <c r="BI225" s="1"/>
      <c r="BJ225" s="1"/>
      <c r="BK225" s="1"/>
      <c r="BL225" s="1"/>
      <c r="BM225" s="1"/>
      <c r="BO225" s="1">
        <v>5</v>
      </c>
      <c r="BP225" s="1">
        <v>2</v>
      </c>
      <c r="BQ225" s="1"/>
      <c r="BR225" s="1"/>
      <c r="BS225" s="1"/>
      <c r="BT225" s="1"/>
      <c r="BU225" s="1">
        <v>3</v>
      </c>
      <c r="BV225" s="1">
        <v>5</v>
      </c>
      <c r="BW225" s="1">
        <v>8</v>
      </c>
      <c r="BX225" s="1">
        <v>5</v>
      </c>
      <c r="BY225" s="1">
        <v>5</v>
      </c>
      <c r="BZ225" s="1">
        <v>9</v>
      </c>
      <c r="CA225" s="1">
        <v>4</v>
      </c>
      <c r="CB225" s="1">
        <v>4</v>
      </c>
      <c r="CC225" s="1">
        <v>9</v>
      </c>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row>
    <row r="226" spans="1:108" x14ac:dyDescent="0.2">
      <c r="A226" s="1">
        <f t="shared" si="4"/>
        <v>225</v>
      </c>
      <c r="B226" t="s">
        <v>4829</v>
      </c>
      <c r="C226" s="1">
        <v>0</v>
      </c>
      <c r="E226" s="1">
        <v>5</v>
      </c>
      <c r="F226" s="1">
        <v>4</v>
      </c>
      <c r="G226" s="1">
        <v>5</v>
      </c>
      <c r="H226" s="1">
        <v>5</v>
      </c>
      <c r="I226" s="1">
        <v>6</v>
      </c>
      <c r="J226" s="1">
        <v>6</v>
      </c>
      <c r="K226" s="1">
        <v>7</v>
      </c>
      <c r="L226" s="1">
        <v>5</v>
      </c>
      <c r="M226" s="1">
        <v>5</v>
      </c>
      <c r="N226" s="1">
        <v>5</v>
      </c>
      <c r="O226" s="1">
        <v>9</v>
      </c>
      <c r="P226" s="1">
        <v>6</v>
      </c>
      <c r="S226" s="1"/>
      <c r="T226" s="1"/>
      <c r="U226" s="1">
        <v>5</v>
      </c>
      <c r="V226" s="1">
        <v>9</v>
      </c>
      <c r="W226" s="1"/>
      <c r="Z226" s="1">
        <v>6</v>
      </c>
      <c r="AA226" s="1">
        <v>8</v>
      </c>
      <c r="AB226" s="1">
        <v>8</v>
      </c>
      <c r="AC226" s="1">
        <v>7</v>
      </c>
      <c r="AD226" s="1">
        <v>8</v>
      </c>
      <c r="AE226" s="1"/>
      <c r="AF226" s="1"/>
      <c r="AI226" s="1"/>
      <c r="AJ226" s="1"/>
      <c r="AK226" s="1"/>
      <c r="AL226" s="1"/>
      <c r="AM226" s="1"/>
      <c r="AN226" s="1"/>
      <c r="AP226" s="1"/>
      <c r="AQ226" s="1"/>
      <c r="AR226" s="1"/>
      <c r="AT226" s="1"/>
      <c r="AU226" s="1"/>
      <c r="AV226" s="1"/>
      <c r="AW226" s="1">
        <v>9</v>
      </c>
      <c r="AX226" s="1"/>
      <c r="AY226" s="1"/>
      <c r="AZ226" s="1"/>
      <c r="BA226" s="1"/>
      <c r="BB226" s="1"/>
      <c r="BC226" s="1"/>
      <c r="BD226" s="1"/>
      <c r="BE226" s="1"/>
      <c r="BF226" s="1"/>
      <c r="BG226" s="1"/>
      <c r="BI226" s="1"/>
      <c r="BJ226" s="1"/>
      <c r="BK226" s="1"/>
      <c r="BL226" s="1"/>
      <c r="BM226" s="1"/>
      <c r="BO226" s="1">
        <v>2</v>
      </c>
      <c r="BP226" s="1">
        <v>2</v>
      </c>
      <c r="BQ226" s="1"/>
      <c r="BR226" s="1"/>
      <c r="BS226" s="1"/>
      <c r="BT226" s="1"/>
      <c r="BU226" s="1">
        <v>3</v>
      </c>
      <c r="BV226" s="1">
        <v>6</v>
      </c>
      <c r="BW226" s="1">
        <v>4</v>
      </c>
      <c r="BX226" s="1">
        <v>2</v>
      </c>
      <c r="BY226" s="1">
        <v>4</v>
      </c>
      <c r="BZ226" s="1">
        <v>6</v>
      </c>
      <c r="CA226" s="1">
        <v>6</v>
      </c>
      <c r="CB226" s="1">
        <v>6</v>
      </c>
      <c r="CC226" s="1">
        <v>3</v>
      </c>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row>
    <row r="227" spans="1:108" x14ac:dyDescent="0.2">
      <c r="A227" s="1">
        <f t="shared" si="4"/>
        <v>226</v>
      </c>
      <c r="B227" t="s">
        <v>4830</v>
      </c>
      <c r="C227" s="1">
        <v>0</v>
      </c>
      <c r="E227" s="1">
        <v>12</v>
      </c>
      <c r="F227" s="1">
        <v>5</v>
      </c>
      <c r="G227" s="1">
        <v>6</v>
      </c>
      <c r="H227" s="1">
        <v>4</v>
      </c>
      <c r="I227" s="1">
        <v>5</v>
      </c>
      <c r="J227" s="1">
        <v>10</v>
      </c>
      <c r="K227" s="1">
        <v>5</v>
      </c>
      <c r="L227" s="1">
        <v>11</v>
      </c>
      <c r="M227" s="1">
        <v>5</v>
      </c>
      <c r="N227" s="1">
        <v>12</v>
      </c>
      <c r="O227" s="1">
        <v>6</v>
      </c>
      <c r="P227" s="1">
        <v>11</v>
      </c>
      <c r="S227" s="1"/>
      <c r="T227" s="1"/>
      <c r="U227" s="1">
        <v>13</v>
      </c>
      <c r="V227" s="1">
        <v>5</v>
      </c>
      <c r="W227" s="1"/>
      <c r="Z227" s="1">
        <v>9</v>
      </c>
      <c r="AA227" s="1">
        <v>7</v>
      </c>
      <c r="AB227" s="1">
        <v>7</v>
      </c>
      <c r="AC227" s="1">
        <v>8</v>
      </c>
      <c r="AD227" s="1">
        <v>6</v>
      </c>
      <c r="AE227" s="1"/>
      <c r="AF227" s="1"/>
      <c r="AI227" s="1"/>
      <c r="AJ227" s="1"/>
      <c r="AK227" s="1"/>
      <c r="AL227" s="1"/>
      <c r="AM227" s="1"/>
      <c r="AN227" s="1"/>
      <c r="AP227" s="1"/>
      <c r="AQ227" s="1"/>
      <c r="AR227" s="1"/>
      <c r="AT227" s="1"/>
      <c r="AU227" s="1"/>
      <c r="AV227" s="1"/>
      <c r="AW227" s="1">
        <v>5</v>
      </c>
      <c r="AX227" s="1"/>
      <c r="AY227" s="1"/>
      <c r="AZ227" s="1"/>
      <c r="BA227" s="1"/>
      <c r="BB227" s="1"/>
      <c r="BC227" s="1"/>
      <c r="BD227" s="1"/>
      <c r="BE227" s="1"/>
      <c r="BF227" s="1"/>
      <c r="BG227" s="1"/>
      <c r="BI227" s="1"/>
      <c r="BJ227" s="1"/>
      <c r="BK227" s="1"/>
      <c r="BL227" s="1"/>
      <c r="BM227" s="1"/>
      <c r="BO227" s="1">
        <v>2</v>
      </c>
      <c r="BP227" s="1">
        <v>3</v>
      </c>
      <c r="BQ227" s="1"/>
      <c r="BR227" s="1"/>
      <c r="BS227" s="1"/>
      <c r="BT227" s="1"/>
      <c r="BU227" s="1">
        <v>3</v>
      </c>
      <c r="BV227" s="1">
        <v>5</v>
      </c>
      <c r="BW227" s="1">
        <v>5</v>
      </c>
      <c r="BX227" s="1">
        <v>3</v>
      </c>
      <c r="BY227" s="1">
        <v>12</v>
      </c>
      <c r="BZ227" s="1">
        <v>7</v>
      </c>
      <c r="CA227" s="1">
        <v>6</v>
      </c>
      <c r="CB227" s="1">
        <v>5</v>
      </c>
      <c r="CC227" s="1">
        <v>5</v>
      </c>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row>
    <row r="228" spans="1:108" x14ac:dyDescent="0.2">
      <c r="A228" s="1">
        <f t="shared" si="4"/>
        <v>227</v>
      </c>
      <c r="B228" t="s">
        <v>4831</v>
      </c>
      <c r="C228" s="1">
        <v>0</v>
      </c>
      <c r="E228" s="1">
        <v>8</v>
      </c>
      <c r="F228" s="1">
        <v>10</v>
      </c>
      <c r="G228" s="1">
        <v>5</v>
      </c>
      <c r="H228" s="1">
        <v>10</v>
      </c>
      <c r="I228" s="1">
        <v>11</v>
      </c>
      <c r="J228" s="1">
        <v>18</v>
      </c>
      <c r="K228" s="1">
        <v>17</v>
      </c>
      <c r="L228" s="1">
        <v>5</v>
      </c>
      <c r="M228" s="1">
        <v>6</v>
      </c>
      <c r="N228" s="1">
        <v>5</v>
      </c>
      <c r="O228" s="1">
        <v>17</v>
      </c>
      <c r="P228" s="1">
        <v>9</v>
      </c>
      <c r="S228" s="1"/>
      <c r="T228" s="1"/>
      <c r="U228" s="1">
        <v>13</v>
      </c>
      <c r="V228" s="1">
        <v>4</v>
      </c>
      <c r="W228" s="1"/>
      <c r="Z228" s="1">
        <v>10</v>
      </c>
      <c r="AA228" s="1">
        <v>19</v>
      </c>
      <c r="AB228" s="1">
        <v>11</v>
      </c>
      <c r="AC228" s="1">
        <v>18</v>
      </c>
      <c r="AD228" s="1">
        <v>18</v>
      </c>
      <c r="AE228" s="1"/>
      <c r="AF228" s="1"/>
      <c r="AI228" s="1"/>
      <c r="AJ228" s="1"/>
      <c r="AK228" s="1"/>
      <c r="AL228" s="1"/>
      <c r="AM228" s="1"/>
      <c r="AN228" s="1"/>
      <c r="AP228" s="1"/>
      <c r="AQ228" s="1"/>
      <c r="AR228" s="1"/>
      <c r="AT228" s="1"/>
      <c r="AU228" s="1"/>
      <c r="AV228" s="1"/>
      <c r="AW228" s="1">
        <v>4</v>
      </c>
      <c r="AX228" s="1"/>
      <c r="AY228" s="1">
        <v>12</v>
      </c>
      <c r="AZ228" s="1">
        <v>9</v>
      </c>
      <c r="BA228" s="1">
        <v>10</v>
      </c>
      <c r="BB228" s="1">
        <v>17</v>
      </c>
      <c r="BC228" s="1">
        <v>15</v>
      </c>
      <c r="BD228" s="1">
        <v>16</v>
      </c>
      <c r="BE228" s="1">
        <v>15</v>
      </c>
      <c r="BF228" s="1"/>
      <c r="BG228" s="1"/>
      <c r="BI228" s="1"/>
      <c r="BJ228" s="1"/>
      <c r="BK228" s="1"/>
      <c r="BL228" s="1"/>
      <c r="BM228" s="1"/>
      <c r="BO228" s="1">
        <v>2</v>
      </c>
      <c r="BP228" s="1">
        <v>3</v>
      </c>
      <c r="BQ228" s="1"/>
      <c r="BR228" s="1"/>
      <c r="BS228" s="1"/>
      <c r="BT228" s="1"/>
      <c r="BU228" s="1">
        <v>8</v>
      </c>
      <c r="BV228" s="1">
        <v>16</v>
      </c>
      <c r="BW228" s="1">
        <v>14</v>
      </c>
      <c r="BX228" s="1">
        <v>2</v>
      </c>
      <c r="BY228" s="1">
        <v>9</v>
      </c>
      <c r="BZ228" s="1">
        <v>6</v>
      </c>
      <c r="CA228" s="1">
        <v>4</v>
      </c>
      <c r="CB228" s="1">
        <v>8</v>
      </c>
      <c r="CC228" s="1">
        <v>3</v>
      </c>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row>
    <row r="229" spans="1:108" ht="242.25" x14ac:dyDescent="0.2">
      <c r="A229" s="1">
        <f t="shared" si="4"/>
        <v>228</v>
      </c>
      <c r="B229" t="s">
        <v>23</v>
      </c>
      <c r="C229" s="1">
        <v>0</v>
      </c>
      <c r="E229" s="4" t="s">
        <v>4690</v>
      </c>
      <c r="F229" s="4" t="s">
        <v>4870</v>
      </c>
      <c r="G229" s="4" t="s">
        <v>4920</v>
      </c>
      <c r="H229" s="4" t="s">
        <v>4923</v>
      </c>
      <c r="I229" s="4" t="s">
        <v>5255</v>
      </c>
      <c r="J229" s="4" t="s">
        <v>5031</v>
      </c>
      <c r="K229" s="4" t="s">
        <v>5036</v>
      </c>
      <c r="L229" s="4" t="s">
        <v>5053</v>
      </c>
      <c r="M229" s="4" t="s">
        <v>5063</v>
      </c>
      <c r="N229" s="4" t="s">
        <v>5072</v>
      </c>
      <c r="O229" s="4" t="s">
        <v>5083</v>
      </c>
      <c r="P229" s="4" t="s">
        <v>5299</v>
      </c>
      <c r="S229" s="4"/>
      <c r="T229" s="4"/>
      <c r="U229" s="4" t="s">
        <v>5461</v>
      </c>
      <c r="V229" s="4" t="s">
        <v>5493</v>
      </c>
      <c r="W229" s="4"/>
      <c r="Z229" s="4" t="s">
        <v>5131</v>
      </c>
      <c r="AA229" s="4" t="s">
        <v>34</v>
      </c>
      <c r="AB229" s="4" t="s">
        <v>5453</v>
      </c>
      <c r="AC229" s="4" t="s">
        <v>5390</v>
      </c>
      <c r="AD229" s="4" t="s">
        <v>5420</v>
      </c>
      <c r="AE229" s="4"/>
      <c r="AF229" s="4"/>
      <c r="AI229" s="4"/>
      <c r="AJ229" s="4"/>
      <c r="AK229" s="4"/>
      <c r="AL229" s="4"/>
      <c r="AM229" s="4"/>
      <c r="AN229" s="4"/>
      <c r="AP229" s="176" t="s">
        <v>5178</v>
      </c>
      <c r="AQ229" s="176" t="s">
        <v>5183</v>
      </c>
      <c r="AR229" s="176" t="s">
        <v>5182</v>
      </c>
      <c r="AT229" s="176" t="s">
        <v>5318</v>
      </c>
      <c r="AU229" s="4" t="s">
        <v>5319</v>
      </c>
      <c r="AV229" s="4" t="s">
        <v>5320</v>
      </c>
      <c r="AW229" s="4" t="s">
        <v>5400</v>
      </c>
      <c r="AX229" s="4" t="s">
        <v>5321</v>
      </c>
      <c r="AY229" s="4" t="s">
        <v>5367</v>
      </c>
      <c r="AZ229" s="4" t="s">
        <v>5368</v>
      </c>
      <c r="BA229" s="4" t="s">
        <v>5369</v>
      </c>
      <c r="BB229" s="4" t="s">
        <v>5370</v>
      </c>
      <c r="BC229" s="4" t="s">
        <v>5371</v>
      </c>
      <c r="BD229" s="4" t="s">
        <v>5372</v>
      </c>
      <c r="BE229" s="4" t="s">
        <v>5373</v>
      </c>
      <c r="BF229" s="4"/>
      <c r="BG229" s="4"/>
      <c r="BI229" s="4"/>
      <c r="BJ229" s="4"/>
      <c r="BK229" s="4"/>
      <c r="BL229" s="4"/>
      <c r="BM229" s="4"/>
      <c r="BO229" s="4" t="s">
        <v>5101</v>
      </c>
      <c r="BP229" s="4" t="s">
        <v>5108</v>
      </c>
      <c r="BQ229" s="4"/>
      <c r="BR229" s="4"/>
      <c r="BS229" s="4"/>
      <c r="BT229" s="4"/>
      <c r="BU229" s="4" t="s">
        <v>5367</v>
      </c>
      <c r="BV229" s="4" t="s">
        <v>5432</v>
      </c>
      <c r="BW229" s="4" t="s">
        <v>5439</v>
      </c>
      <c r="BX229" s="4" t="s">
        <v>5469</v>
      </c>
      <c r="BY229" s="4" t="s">
        <v>5480</v>
      </c>
      <c r="BZ229" s="4" t="s">
        <v>34</v>
      </c>
      <c r="CA229" s="4" t="s">
        <v>5480</v>
      </c>
      <c r="CB229" s="4" t="s">
        <v>5480</v>
      </c>
      <c r="CC229" s="4" t="s">
        <v>5295</v>
      </c>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row>
    <row r="230" spans="1:108" s="180" customFormat="1" ht="149.25" customHeight="1" x14ac:dyDescent="0.2">
      <c r="B230" s="180" t="s">
        <v>4832</v>
      </c>
      <c r="C230" s="183">
        <v>0</v>
      </c>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183"/>
      <c r="AE230" s="183"/>
      <c r="AF230" s="183"/>
      <c r="AG230" s="183"/>
      <c r="AH230" s="183"/>
      <c r="AI230" s="183"/>
      <c r="AJ230" s="183"/>
      <c r="AK230" s="183"/>
      <c r="AL230" s="183"/>
      <c r="AM230" s="183"/>
      <c r="AN230" s="183"/>
      <c r="AO230" s="183"/>
      <c r="AP230" s="183"/>
      <c r="AQ230" s="183"/>
      <c r="AR230" s="183"/>
      <c r="AS230" s="183"/>
      <c r="AT230" s="183"/>
      <c r="AU230" s="183"/>
      <c r="AV230" s="183"/>
      <c r="AW230" s="183"/>
      <c r="AX230" s="183"/>
      <c r="AY230" s="183"/>
      <c r="AZ230" s="183"/>
      <c r="BA230" s="183"/>
      <c r="BB230" s="183"/>
      <c r="BC230" s="183"/>
      <c r="BD230" s="183"/>
      <c r="BE230" s="183"/>
      <c r="BF230" s="183"/>
      <c r="BG230" s="183"/>
      <c r="BH230" s="183"/>
      <c r="BI230" s="183"/>
      <c r="BJ230" s="183"/>
      <c r="BK230" s="183"/>
      <c r="BL230" s="183"/>
      <c r="BM230" s="183"/>
      <c r="BN230" s="183"/>
      <c r="BO230" s="183"/>
      <c r="BP230" s="183"/>
      <c r="BQ230" s="183"/>
      <c r="BR230" s="183"/>
      <c r="BS230" s="183"/>
      <c r="BT230" s="183"/>
      <c r="BU230" s="183"/>
      <c r="BV230" s="183"/>
      <c r="BW230" s="183"/>
      <c r="BX230" s="183"/>
      <c r="BY230" s="183"/>
      <c r="BZ230" s="183"/>
      <c r="CA230" s="183"/>
      <c r="CB230" s="183"/>
      <c r="CC230" s="183"/>
      <c r="CD230" s="183"/>
      <c r="CE230" s="183"/>
      <c r="CF230" s="183"/>
      <c r="CG230" s="183"/>
      <c r="CH230" s="183"/>
      <c r="CI230" s="183"/>
      <c r="CJ230" s="183"/>
      <c r="CK230" s="183"/>
      <c r="CL230" s="183"/>
      <c r="CM230" s="183"/>
      <c r="CN230" s="183"/>
      <c r="CO230" s="183"/>
      <c r="CP230" s="183"/>
      <c r="CQ230" s="183"/>
      <c r="CR230" s="183"/>
      <c r="CS230" s="183"/>
      <c r="CT230" s="183"/>
      <c r="CU230" s="183"/>
      <c r="CV230" s="183"/>
      <c r="CW230" s="183"/>
      <c r="CX230" s="183"/>
      <c r="CY230" s="183"/>
      <c r="CZ230" s="183"/>
      <c r="DA230" s="183"/>
      <c r="DB230" s="183"/>
      <c r="DC230" s="183"/>
    </row>
    <row r="231" spans="1:108" x14ac:dyDescent="0.2">
      <c r="DD231" t="s">
        <v>4863</v>
      </c>
    </row>
  </sheetData>
  <pageMargins left="0.7" right="0.7" top="0.75" bottom="0.75" header="0.3" footer="0.3"/>
  <pageSetup paperSize="35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44"/>
  <sheetViews>
    <sheetView showGridLines="0" topLeftCell="B1" zoomScale="90" zoomScaleNormal="90" workbookViewId="0">
      <selection activeCell="I9" sqref="I9"/>
    </sheetView>
  </sheetViews>
  <sheetFormatPr defaultRowHeight="12.75" outlineLevelCol="1" x14ac:dyDescent="0.2"/>
  <cols>
    <col min="1" max="1" width="2" style="101" hidden="1" customWidth="1"/>
    <col min="2" max="2" width="28.5703125" bestFit="1" customWidth="1"/>
    <col min="3" max="3" width="3" bestFit="1" customWidth="1"/>
    <col min="4" max="6" width="6.5703125" customWidth="1"/>
    <col min="7" max="7" width="6.5703125" hidden="1" customWidth="1"/>
    <col min="8" max="8" width="6.5703125" customWidth="1"/>
    <col min="9" max="9" width="7.42578125" bestFit="1" customWidth="1"/>
    <col min="10" max="10" width="6.5703125" style="2" customWidth="1"/>
    <col min="11" max="11" width="8.140625" style="2" bestFit="1" customWidth="1"/>
    <col min="12" max="12" width="9.140625" style="2"/>
    <col min="13" max="14" width="7.7109375" style="2" customWidth="1"/>
    <col min="15" max="15" width="8.5703125" style="1" hidden="1" customWidth="1" outlineLevel="1"/>
    <col min="16" max="16" width="7" style="1" hidden="1" customWidth="1" outlineLevel="1"/>
    <col min="17" max="17" width="6.85546875" style="1" hidden="1" customWidth="1" outlineLevel="1"/>
    <col min="18" max="18" width="5.5703125" style="1" hidden="1" customWidth="1" outlineLevel="1"/>
    <col min="19" max="19" width="6.42578125" style="1" hidden="1" customWidth="1" outlineLevel="1"/>
    <col min="20" max="21" width="5.7109375" style="1" hidden="1" customWidth="1" outlineLevel="1"/>
    <col min="22" max="22" width="7.28515625" style="1" hidden="1" customWidth="1" outlineLevel="1"/>
    <col min="23" max="23" width="7.5703125" style="1" hidden="1" customWidth="1" outlineLevel="1"/>
    <col min="24" max="25" width="7.140625" style="1" hidden="1" customWidth="1" outlineLevel="1"/>
    <col min="26" max="26" width="7.42578125" style="1" hidden="1" customWidth="1" outlineLevel="1"/>
    <col min="27" max="27" width="6.28515625" style="1" hidden="1" customWidth="1" outlineLevel="1"/>
    <col min="28" max="28" width="7.140625" style="1" hidden="1" customWidth="1" outlineLevel="1"/>
    <col min="29" max="30" width="7.28515625" style="1" hidden="1" customWidth="1" outlineLevel="1"/>
    <col min="31" max="31" width="3.28515625" style="1" bestFit="1" customWidth="1" collapsed="1"/>
    <col min="32" max="34" width="3.28515625" style="3" hidden="1" customWidth="1" outlineLevel="1"/>
    <col min="35" max="35" width="3.5703125" style="3" bestFit="1" customWidth="1" collapsed="1"/>
    <col min="36" max="36" width="2.7109375" style="3" customWidth="1"/>
    <col min="37" max="37" width="9.28515625" bestFit="1" customWidth="1"/>
    <col min="38" max="42" width="8.140625" customWidth="1"/>
    <col min="43" max="43" width="7.85546875" customWidth="1"/>
    <col min="44" max="44" width="23.42578125" bestFit="1" customWidth="1"/>
    <col min="45" max="45" width="3.5703125" bestFit="1" customWidth="1"/>
    <col min="46" max="46" width="2.7109375" customWidth="1"/>
    <col min="47" max="47" width="9.28515625" bestFit="1" customWidth="1"/>
    <col min="48" max="52" width="8.140625" customWidth="1"/>
    <col min="53" max="53" width="8" bestFit="1" customWidth="1"/>
    <col min="54" max="54" width="23.42578125" bestFit="1" customWidth="1"/>
    <col min="55" max="55" width="3.5703125" bestFit="1" customWidth="1"/>
  </cols>
  <sheetData>
    <row r="1" spans="1:55" s="1" customFormat="1" ht="12.75" customHeight="1" x14ac:dyDescent="0.2">
      <c r="A1" s="131">
        <v>1</v>
      </c>
      <c r="B1" s="1">
        <f>A1+1</f>
        <v>2</v>
      </c>
      <c r="C1" s="1">
        <f t="shared" ref="C1:AI1" si="0">B1+1</f>
        <v>3</v>
      </c>
      <c r="D1" s="1">
        <f t="shared" si="0"/>
        <v>4</v>
      </c>
      <c r="E1" s="1">
        <f t="shared" si="0"/>
        <v>5</v>
      </c>
      <c r="F1" s="1">
        <f t="shared" si="0"/>
        <v>6</v>
      </c>
      <c r="G1" s="1">
        <f t="shared" si="0"/>
        <v>7</v>
      </c>
      <c r="H1" s="1">
        <f t="shared" si="0"/>
        <v>8</v>
      </c>
      <c r="I1" s="1">
        <f t="shared" si="0"/>
        <v>9</v>
      </c>
      <c r="J1" s="1">
        <f t="shared" si="0"/>
        <v>10</v>
      </c>
      <c r="K1" s="1">
        <f t="shared" si="0"/>
        <v>11</v>
      </c>
      <c r="L1" s="1">
        <f t="shared" si="0"/>
        <v>12</v>
      </c>
      <c r="M1" s="1">
        <f t="shared" si="0"/>
        <v>13</v>
      </c>
      <c r="N1" s="1">
        <f t="shared" si="0"/>
        <v>14</v>
      </c>
      <c r="O1" s="1">
        <f t="shared" si="0"/>
        <v>15</v>
      </c>
      <c r="P1" s="1">
        <f t="shared" si="0"/>
        <v>16</v>
      </c>
      <c r="Q1" s="1">
        <f t="shared" si="0"/>
        <v>17</v>
      </c>
      <c r="R1" s="1">
        <f t="shared" si="0"/>
        <v>18</v>
      </c>
      <c r="S1" s="1">
        <f t="shared" si="0"/>
        <v>19</v>
      </c>
      <c r="T1" s="1">
        <f t="shared" si="0"/>
        <v>20</v>
      </c>
      <c r="U1" s="1">
        <f t="shared" si="0"/>
        <v>21</v>
      </c>
      <c r="V1" s="1">
        <f t="shared" si="0"/>
        <v>22</v>
      </c>
      <c r="W1" s="1">
        <f t="shared" si="0"/>
        <v>23</v>
      </c>
      <c r="X1" s="1">
        <f t="shared" si="0"/>
        <v>24</v>
      </c>
      <c r="Y1" s="1">
        <f t="shared" si="0"/>
        <v>25</v>
      </c>
      <c r="Z1" s="1">
        <f t="shared" si="0"/>
        <v>26</v>
      </c>
      <c r="AA1" s="1">
        <f t="shared" si="0"/>
        <v>27</v>
      </c>
      <c r="AB1" s="1">
        <f t="shared" si="0"/>
        <v>28</v>
      </c>
      <c r="AC1" s="1">
        <f t="shared" si="0"/>
        <v>29</v>
      </c>
      <c r="AD1" s="1">
        <f t="shared" si="0"/>
        <v>30</v>
      </c>
      <c r="AE1" s="1">
        <f t="shared" si="0"/>
        <v>31</v>
      </c>
      <c r="AF1" s="1">
        <f t="shared" si="0"/>
        <v>32</v>
      </c>
      <c r="AG1" s="1">
        <f t="shared" si="0"/>
        <v>33</v>
      </c>
      <c r="AH1" s="1">
        <f t="shared" si="0"/>
        <v>34</v>
      </c>
      <c r="AI1" s="1">
        <f t="shared" si="0"/>
        <v>35</v>
      </c>
      <c r="AJ1" s="132"/>
      <c r="AK1" s="225" t="s">
        <v>26</v>
      </c>
      <c r="AL1" s="225"/>
      <c r="AM1" s="225"/>
      <c r="AN1" s="225"/>
      <c r="AO1" s="225"/>
      <c r="AP1" s="225"/>
      <c r="AQ1" s="225"/>
      <c r="AR1" s="225"/>
      <c r="AS1" s="225"/>
      <c r="AU1" s="225" t="s">
        <v>26</v>
      </c>
      <c r="AV1" s="225"/>
      <c r="AW1" s="225"/>
      <c r="AX1" s="225"/>
      <c r="AY1" s="225"/>
      <c r="AZ1" s="225"/>
      <c r="BA1" s="225"/>
      <c r="BB1" s="225"/>
      <c r="BC1" s="225"/>
    </row>
    <row r="2" spans="1:55" ht="13.5" customHeight="1" thickBot="1" x14ac:dyDescent="0.25">
      <c r="D2" s="49">
        <f>Blocks!A8</f>
        <v>7</v>
      </c>
      <c r="E2" s="49"/>
      <c r="F2" s="49">
        <f>Blocks!A3</f>
        <v>2</v>
      </c>
      <c r="G2" s="49"/>
      <c r="H2" s="49">
        <f>Blocks!A17</f>
        <v>16</v>
      </c>
      <c r="O2" s="249" t="s">
        <v>4836</v>
      </c>
      <c r="P2" s="249"/>
      <c r="Q2" s="249"/>
      <c r="R2" s="249"/>
      <c r="S2" s="249"/>
      <c r="T2" s="249"/>
      <c r="U2" s="249"/>
      <c r="V2" s="249"/>
      <c r="W2" s="249"/>
      <c r="X2" s="249"/>
      <c r="Y2" s="249"/>
      <c r="Z2" s="249"/>
      <c r="AA2" s="249"/>
      <c r="AB2" s="249"/>
      <c r="AC2" s="249"/>
      <c r="AD2" s="249"/>
      <c r="AE2" s="187"/>
      <c r="AF2" s="110"/>
      <c r="AG2" s="110"/>
      <c r="AH2" s="110"/>
      <c r="AI2" s="186"/>
      <c r="AK2" s="256" t="str">
        <f>VLOOKUP(AK3,Battle,2,FALSE)</f>
        <v>Caitlen'gella ("Filly")</v>
      </c>
      <c r="AL2" s="256"/>
      <c r="AM2" s="256"/>
      <c r="AN2" s="256"/>
      <c r="AO2" s="256"/>
      <c r="AP2" s="256"/>
      <c r="AQ2" s="256"/>
      <c r="AR2" s="256"/>
      <c r="AS2" s="256"/>
      <c r="AU2" s="256" t="str">
        <f>VLOOKUP(AU3,Battle,$B$1,FALSE)</f>
        <v>Zabrak Sith Warrior - CL8</v>
      </c>
      <c r="AV2" s="256"/>
      <c r="AW2" s="256"/>
      <c r="AX2" s="256"/>
      <c r="AY2" s="256"/>
      <c r="AZ2" s="256"/>
      <c r="BA2" s="256"/>
      <c r="BB2" s="256"/>
      <c r="BC2" s="256"/>
    </row>
    <row r="3" spans="1:55" s="16" customFormat="1" ht="57" thickBot="1" x14ac:dyDescent="0.25">
      <c r="A3" s="102"/>
      <c r="B3" s="195" t="s">
        <v>4701</v>
      </c>
      <c r="C3" s="195" t="s">
        <v>4702</v>
      </c>
      <c r="D3" s="196" t="s">
        <v>4687</v>
      </c>
      <c r="E3" s="196" t="s">
        <v>28</v>
      </c>
      <c r="F3" s="195" t="s">
        <v>2</v>
      </c>
      <c r="G3" s="195" t="s">
        <v>31</v>
      </c>
      <c r="H3" s="197" t="s">
        <v>4</v>
      </c>
      <c r="I3" s="194" t="s">
        <v>4833</v>
      </c>
      <c r="J3" s="193" t="s">
        <v>4847</v>
      </c>
      <c r="K3" s="193" t="s">
        <v>4834</v>
      </c>
      <c r="L3" s="192" t="s">
        <v>4835</v>
      </c>
      <c r="M3" s="198" t="s">
        <v>5247</v>
      </c>
      <c r="N3" s="198" t="s">
        <v>5248</v>
      </c>
      <c r="O3" s="188" t="s">
        <v>4849</v>
      </c>
      <c r="P3" s="189" t="s">
        <v>4837</v>
      </c>
      <c r="Q3" s="189" t="s">
        <v>1</v>
      </c>
      <c r="R3" s="189" t="s">
        <v>4838</v>
      </c>
      <c r="S3" s="189" t="s">
        <v>4839</v>
      </c>
      <c r="T3" s="189" t="s">
        <v>4</v>
      </c>
      <c r="U3" s="189" t="s">
        <v>4850</v>
      </c>
      <c r="V3" s="189" t="s">
        <v>4840</v>
      </c>
      <c r="W3" s="189" t="s">
        <v>4685</v>
      </c>
      <c r="X3" s="189" t="s">
        <v>4841</v>
      </c>
      <c r="Y3" s="189" t="s">
        <v>4842</v>
      </c>
      <c r="Z3" s="189" t="s">
        <v>4843</v>
      </c>
      <c r="AA3" s="189" t="s">
        <v>4844</v>
      </c>
      <c r="AB3" s="189" t="s">
        <v>4845</v>
      </c>
      <c r="AC3" s="189" t="s">
        <v>4846</v>
      </c>
      <c r="AD3" s="189" t="s">
        <v>4848</v>
      </c>
      <c r="AE3" s="187" t="s">
        <v>4836</v>
      </c>
      <c r="AF3" s="111" t="s">
        <v>4704</v>
      </c>
      <c r="AG3" s="111" t="s">
        <v>4736</v>
      </c>
      <c r="AH3" s="111" t="s">
        <v>4768</v>
      </c>
      <c r="AI3" s="186" t="s">
        <v>4856</v>
      </c>
      <c r="AJ3" s="100"/>
      <c r="AK3" s="250" t="s">
        <v>5540</v>
      </c>
      <c r="AL3" s="251"/>
      <c r="AM3" s="251"/>
      <c r="AN3" s="251"/>
      <c r="AO3" s="251"/>
      <c r="AP3" s="251"/>
      <c r="AQ3" s="251"/>
      <c r="AR3" s="251"/>
      <c r="AS3" s="252"/>
      <c r="AU3" s="250" t="s">
        <v>5577</v>
      </c>
      <c r="AV3" s="251"/>
      <c r="AW3" s="251"/>
      <c r="AX3" s="251"/>
      <c r="AY3" s="251"/>
      <c r="AZ3" s="251"/>
      <c r="BA3" s="251"/>
      <c r="BB3" s="251"/>
      <c r="BC3" s="252"/>
    </row>
    <row r="4" spans="1:55" x14ac:dyDescent="0.2">
      <c r="A4" s="103" t="str">
        <f t="shared" ref="A4:A33" si="1">B4&amp;" "&amp;C4</f>
        <v>Asheemi Ta 1</v>
      </c>
      <c r="B4" s="209" t="s">
        <v>4864</v>
      </c>
      <c r="C4" s="98">
        <f>IF(AND(B4&lt;&gt;0,B4&lt;&gt;"-"),IF(B4=B3,C3+1,1),"")</f>
        <v>1</v>
      </c>
      <c r="D4" s="99">
        <f t="shared" ref="D4:D16" si="2">HLOOKUP($B4,test,D$2,FALSE)+E4</f>
        <v>32</v>
      </c>
      <c r="E4" s="156">
        <v>19</v>
      </c>
      <c r="F4" s="157">
        <f t="shared" ref="F4:F16" si="3">HLOOKUP($B4,test,$F$2,FALSE)</f>
        <v>0</v>
      </c>
      <c r="G4" s="157">
        <f t="shared" ref="G4:G16" si="4">VLOOKUP(F4,CL,2,FALSE)</f>
        <v>0</v>
      </c>
      <c r="H4" s="158">
        <f t="shared" ref="H4:H16" si="5">HLOOKUP($B4,test,H$2,FALSE)+I4+T4+ROUNDDOWN(Z4/2,0)</f>
        <v>57</v>
      </c>
      <c r="I4" s="159">
        <f>-16-19-10-24+25</f>
        <v>-44</v>
      </c>
      <c r="J4" s="160">
        <v>10</v>
      </c>
      <c r="K4" s="160">
        <v>0</v>
      </c>
      <c r="L4" s="161">
        <v>-1</v>
      </c>
      <c r="M4" s="162">
        <f>HLOOKUP($B4,test,Blocks!$A$5,FALSE)</f>
        <v>8</v>
      </c>
      <c r="N4" s="162">
        <f>HLOOKUP($B4,test,Blocks!$A$7,FALSE)+Tracker!O13</f>
        <v>9</v>
      </c>
      <c r="O4" s="190">
        <v>0</v>
      </c>
      <c r="P4" s="190">
        <v>0</v>
      </c>
      <c r="Q4" s="190">
        <v>0</v>
      </c>
      <c r="R4" s="190">
        <v>0</v>
      </c>
      <c r="S4" s="190">
        <v>0</v>
      </c>
      <c r="T4" s="190">
        <v>0</v>
      </c>
      <c r="U4" s="190">
        <v>0</v>
      </c>
      <c r="V4" s="190">
        <v>2</v>
      </c>
      <c r="W4" s="190">
        <v>0</v>
      </c>
      <c r="X4" s="190">
        <v>0</v>
      </c>
      <c r="Y4" s="190">
        <v>0</v>
      </c>
      <c r="Z4" s="190">
        <v>0</v>
      </c>
      <c r="AA4" s="190">
        <v>0</v>
      </c>
      <c r="AB4" s="190">
        <v>0</v>
      </c>
      <c r="AC4" s="190">
        <v>0</v>
      </c>
      <c r="AD4" s="190">
        <v>0</v>
      </c>
      <c r="AE4" s="191" t="s">
        <v>29</v>
      </c>
      <c r="AF4" s="112">
        <v>0</v>
      </c>
      <c r="AG4" s="112">
        <v>0</v>
      </c>
      <c r="AH4" s="112">
        <v>0</v>
      </c>
      <c r="AI4" s="171"/>
      <c r="AK4" s="259" t="str">
        <f>HLOOKUP($AK$2,test,Blocks!$A$4,FALSE)</f>
        <v>Medium Twi'lek noble 1/scoundrel 1/soldier 5/gunslinger 3</v>
      </c>
      <c r="AL4" s="260"/>
      <c r="AM4" s="260"/>
      <c r="AN4" s="260"/>
      <c r="AO4" s="260"/>
      <c r="AP4" s="260"/>
      <c r="AQ4" s="260"/>
      <c r="AR4" s="257">
        <f>HLOOKUP($AK$2,test,Blocks!$A$6,FALSE)</f>
        <v>0</v>
      </c>
      <c r="AS4" s="258"/>
      <c r="AU4" s="259" t="str">
        <f>HLOOKUP($AU$2,test,Blocks!$A$4,FALSE)</f>
        <v>Medium Zabrak soldier 2/Jedi 5/Sith Apprentice 1</v>
      </c>
      <c r="AV4" s="260"/>
      <c r="AW4" s="260"/>
      <c r="AX4" s="260"/>
      <c r="AY4" s="260"/>
      <c r="AZ4" s="260"/>
      <c r="BA4" s="260"/>
      <c r="BB4" s="257">
        <f>HLOOKUP($AU$2,test,Blocks!$A$6,FALSE)</f>
        <v>10</v>
      </c>
      <c r="BC4" s="258"/>
    </row>
    <row r="5" spans="1:55" x14ac:dyDescent="0.2">
      <c r="A5" s="103" t="str">
        <f t="shared" si="1"/>
        <v>Darth Blanc - CL12 1</v>
      </c>
      <c r="B5" s="209" t="s">
        <v>5441</v>
      </c>
      <c r="C5" s="98">
        <f>IF(AND(B5&lt;&gt;0,B5&lt;&gt;"-"),IF(B5=B4,C4+1,1),"")</f>
        <v>1</v>
      </c>
      <c r="D5" s="99">
        <f t="shared" si="2"/>
        <v>28</v>
      </c>
      <c r="E5" s="156">
        <v>13</v>
      </c>
      <c r="F5" s="157">
        <f t="shared" si="3"/>
        <v>12</v>
      </c>
      <c r="G5" s="157">
        <f t="shared" si="4"/>
        <v>2400</v>
      </c>
      <c r="H5" s="158">
        <f t="shared" si="5"/>
        <v>-15</v>
      </c>
      <c r="I5" s="159">
        <f>-29-21-8-60-28-19</f>
        <v>-165</v>
      </c>
      <c r="J5" s="160">
        <v>0</v>
      </c>
      <c r="K5" s="160">
        <v>0</v>
      </c>
      <c r="L5" s="161">
        <v>-5</v>
      </c>
      <c r="M5" s="162">
        <f>HLOOKUP($B5,test,Blocks!$A$5,FALSE)</f>
        <v>0</v>
      </c>
      <c r="N5" s="162">
        <v>9</v>
      </c>
      <c r="O5" s="190">
        <v>0</v>
      </c>
      <c r="P5" s="190">
        <v>0</v>
      </c>
      <c r="Q5" s="190">
        <v>2</v>
      </c>
      <c r="R5" s="190">
        <v>0</v>
      </c>
      <c r="S5" s="190">
        <v>0</v>
      </c>
      <c r="T5" s="190">
        <v>0</v>
      </c>
      <c r="U5" s="190">
        <v>0</v>
      </c>
      <c r="V5" s="190">
        <v>4</v>
      </c>
      <c r="W5" s="190">
        <v>4</v>
      </c>
      <c r="X5" s="190">
        <v>0</v>
      </c>
      <c r="Y5" s="190">
        <v>0</v>
      </c>
      <c r="Z5" s="190">
        <v>0</v>
      </c>
      <c r="AA5" s="190">
        <v>0</v>
      </c>
      <c r="AB5" s="190">
        <v>0</v>
      </c>
      <c r="AC5" s="190">
        <v>0</v>
      </c>
      <c r="AD5" s="190">
        <v>0</v>
      </c>
      <c r="AE5" s="191" t="s">
        <v>29</v>
      </c>
      <c r="AF5" s="112">
        <v>0</v>
      </c>
      <c r="AG5" s="112">
        <v>0</v>
      </c>
      <c r="AH5" s="112">
        <v>0</v>
      </c>
      <c r="AI5" s="171"/>
      <c r="AK5" s="253" t="str">
        <f>"Languages: "&amp;HLOOKUP($AK$2,test,Blocks!$A$10,FALSE)</f>
        <v>Languages: Basic, Ryl, Lekku, Mando'a, Shyriiwook, Zabrak, Selkath, Shyriiwook</v>
      </c>
      <c r="AL5" s="254"/>
      <c r="AM5" s="254"/>
      <c r="AN5" s="254"/>
      <c r="AO5" s="254"/>
      <c r="AP5" s="254"/>
      <c r="AQ5" s="254"/>
      <c r="AR5" s="254"/>
      <c r="AS5" s="255"/>
      <c r="AU5" s="253" t="str">
        <f>"Languages: "&amp;HLOOKUP($AU$2,test,Blocks!$A$10,FALSE)</f>
        <v>Languages: Basic, Zabrak, Sith</v>
      </c>
      <c r="AV5" s="254"/>
      <c r="AW5" s="254"/>
      <c r="AX5" s="254"/>
      <c r="AY5" s="254"/>
      <c r="AZ5" s="254"/>
      <c r="BA5" s="254"/>
      <c r="BB5" s="254"/>
      <c r="BC5" s="255"/>
    </row>
    <row r="6" spans="1:55" x14ac:dyDescent="0.2">
      <c r="A6" s="103" t="str">
        <f t="shared" si="1"/>
        <v>Shanlar Vivani 1</v>
      </c>
      <c r="B6" s="209" t="s">
        <v>5010</v>
      </c>
      <c r="C6" s="98">
        <f>IF(AND(B6&lt;&gt;0,B6&lt;&gt;"-"),IF(B6=B5,C5+1,1),"")</f>
        <v>1</v>
      </c>
      <c r="D6" s="99">
        <f t="shared" si="2"/>
        <v>24</v>
      </c>
      <c r="E6" s="156">
        <v>19</v>
      </c>
      <c r="F6" s="157">
        <f t="shared" si="3"/>
        <v>0</v>
      </c>
      <c r="G6" s="157">
        <f t="shared" si="4"/>
        <v>0</v>
      </c>
      <c r="H6" s="158">
        <f t="shared" si="5"/>
        <v>24</v>
      </c>
      <c r="I6" s="159">
        <f>-8-15-20-31-27+38-22-18-21-4</f>
        <v>-128</v>
      </c>
      <c r="J6" s="160">
        <v>0</v>
      </c>
      <c r="K6" s="160">
        <v>0</v>
      </c>
      <c r="L6" s="161">
        <v>-1</v>
      </c>
      <c r="M6" s="162">
        <f>HLOOKUP($B6,test,Blocks!$A$5,FALSE)</f>
        <v>9</v>
      </c>
      <c r="N6" s="162">
        <v>9</v>
      </c>
      <c r="O6" s="190">
        <v>0</v>
      </c>
      <c r="P6" s="190">
        <v>0</v>
      </c>
      <c r="Q6" s="190">
        <v>0</v>
      </c>
      <c r="R6" s="190">
        <v>0</v>
      </c>
      <c r="S6" s="190">
        <v>0</v>
      </c>
      <c r="T6" s="190">
        <v>0</v>
      </c>
      <c r="U6" s="190">
        <v>0</v>
      </c>
      <c r="V6" s="190">
        <v>2</v>
      </c>
      <c r="W6" s="190">
        <v>0</v>
      </c>
      <c r="X6" s="190">
        <v>0</v>
      </c>
      <c r="Y6" s="190">
        <v>0</v>
      </c>
      <c r="Z6" s="190">
        <v>0</v>
      </c>
      <c r="AA6" s="190">
        <v>0</v>
      </c>
      <c r="AB6" s="190">
        <v>0</v>
      </c>
      <c r="AC6" s="190">
        <v>0</v>
      </c>
      <c r="AD6" s="190">
        <v>0</v>
      </c>
      <c r="AE6" s="191" t="s">
        <v>29</v>
      </c>
      <c r="AF6" s="112">
        <v>0</v>
      </c>
      <c r="AG6" s="112">
        <v>0</v>
      </c>
      <c r="AH6" s="112">
        <v>0</v>
      </c>
      <c r="AI6" s="171"/>
      <c r="AK6" s="230" t="s">
        <v>48</v>
      </c>
      <c r="AL6" s="231"/>
      <c r="AM6" s="139" t="s">
        <v>4</v>
      </c>
      <c r="AN6" s="144" t="s">
        <v>4853</v>
      </c>
      <c r="AO6" s="105">
        <f>HLOOKUP($AK$2,test,Blocks!$A$11,FALSE)+VLOOKUP(Tracker!$AK$3,Battle,$P$1,FALSE)</f>
        <v>6</v>
      </c>
      <c r="AP6" s="147" t="s">
        <v>4841</v>
      </c>
      <c r="AQ6" s="141">
        <f>HLOOKUP($AK$2,test,Blocks!$A$153,FALSE)+VLOOKUP(Tracker!$AK$3,Battle,$X$1,FALSE)</f>
        <v>8</v>
      </c>
      <c r="AR6" s="232" t="s">
        <v>22</v>
      </c>
      <c r="AS6" s="233"/>
      <c r="AU6" s="230" t="s">
        <v>48</v>
      </c>
      <c r="AV6" s="231"/>
      <c r="AW6" s="139" t="s">
        <v>4</v>
      </c>
      <c r="AX6" s="144" t="s">
        <v>4853</v>
      </c>
      <c r="AY6" s="105">
        <f>HLOOKUP($AU$2,test,Blocks!$A$11,FALSE)+VLOOKUP(Tracker!$AU$3,Battle,$P$1,FALSE)</f>
        <v>6</v>
      </c>
      <c r="AZ6" s="147" t="s">
        <v>4841</v>
      </c>
      <c r="BA6" s="141">
        <f>HLOOKUP($AU$2,test,Blocks!$A$153,FALSE)+VLOOKUP(Tracker!$AU$3,Battle,$X$1,FALSE)</f>
        <v>18</v>
      </c>
      <c r="BB6" s="232" t="s">
        <v>22</v>
      </c>
      <c r="BC6" s="233"/>
    </row>
    <row r="7" spans="1:55" x14ac:dyDescent="0.2">
      <c r="A7" s="103" t="str">
        <f t="shared" si="1"/>
        <v>Koth 1</v>
      </c>
      <c r="B7" s="209" t="s">
        <v>5516</v>
      </c>
      <c r="C7" s="98">
        <f>IF(AND(B7&lt;&gt;0,B7&lt;&gt;"-"),IF(B7=B6,C6+1,1),"")</f>
        <v>1</v>
      </c>
      <c r="D7" s="99">
        <f t="shared" si="2"/>
        <v>20</v>
      </c>
      <c r="E7" s="156">
        <v>7</v>
      </c>
      <c r="F7" s="157">
        <f t="shared" si="3"/>
        <v>0</v>
      </c>
      <c r="G7" s="157">
        <f t="shared" si="4"/>
        <v>0</v>
      </c>
      <c r="H7" s="158">
        <f t="shared" si="5"/>
        <v>54</v>
      </c>
      <c r="I7" s="159">
        <f>-1-11-9-26-29</f>
        <v>-76</v>
      </c>
      <c r="J7" s="160">
        <v>10</v>
      </c>
      <c r="K7" s="160">
        <f>MAX(ROUNDDOWN(HLOOKUP($B7,test,16,FALSE)/4,0),HLOOKUP($B7,test,151,FALSE))</f>
        <v>32</v>
      </c>
      <c r="L7" s="161">
        <v>0</v>
      </c>
      <c r="M7" s="162">
        <f>HLOOKUP($B7,test,Blocks!$A$5,FALSE)</f>
        <v>10</v>
      </c>
      <c r="N7" s="162">
        <v>7</v>
      </c>
      <c r="O7" s="190">
        <v>0</v>
      </c>
      <c r="P7" s="190">
        <v>0</v>
      </c>
      <c r="Q7" s="190">
        <v>0</v>
      </c>
      <c r="R7" s="190">
        <v>0</v>
      </c>
      <c r="S7" s="190">
        <v>0</v>
      </c>
      <c r="T7" s="190">
        <v>0</v>
      </c>
      <c r="U7" s="190">
        <v>0</v>
      </c>
      <c r="V7" s="190">
        <v>2</v>
      </c>
      <c r="W7" s="190">
        <v>0</v>
      </c>
      <c r="X7" s="190">
        <v>0</v>
      </c>
      <c r="Y7" s="190">
        <v>0</v>
      </c>
      <c r="Z7" s="190">
        <v>0</v>
      </c>
      <c r="AA7" s="190">
        <v>0</v>
      </c>
      <c r="AB7" s="190">
        <v>0</v>
      </c>
      <c r="AC7" s="190">
        <v>0</v>
      </c>
      <c r="AD7" s="190">
        <v>0</v>
      </c>
      <c r="AE7" s="191" t="s">
        <v>29</v>
      </c>
      <c r="AF7" s="112">
        <v>0</v>
      </c>
      <c r="AG7" s="112">
        <v>0</v>
      </c>
      <c r="AH7" s="112">
        <v>0</v>
      </c>
      <c r="AI7" s="171"/>
      <c r="AK7" s="104" t="s">
        <v>1</v>
      </c>
      <c r="AL7" s="106">
        <f>HLOOKUP($AK$2,test,Blocks!$A$12,FALSE)+VLOOKUP($AK$3,Battle,$Q$1,FALSE)+VLOOKUP($AK$3,Battle,$L$1,FALSE)</f>
        <v>31</v>
      </c>
      <c r="AM7" s="221">
        <f>HLOOKUP($AK$2,test,Blocks!$A$17,FALSE)+VLOOKUP($AK$3,Battle,$T$1,FALSE)+VLOOKUP($AK$3,Battle,$I$1,FALSE)</f>
        <v>98</v>
      </c>
      <c r="AN7" s="122"/>
      <c r="AO7" s="108"/>
      <c r="AP7" s="140" t="s">
        <v>4842</v>
      </c>
      <c r="AQ7" s="142">
        <f>HLOOKUP($AK$2,test,Blocks!$A$154,FALSE)+VLOOKUP(Tracker!$AK$3,Battle,$Y$1,FALSE)</f>
        <v>19</v>
      </c>
      <c r="AR7" s="118"/>
      <c r="AS7" s="119"/>
      <c r="AU7" s="104" t="s">
        <v>1</v>
      </c>
      <c r="AV7" s="106">
        <f>HLOOKUP($AU$2,test,Blocks!$A$12,FALSE)+VLOOKUP($AU$3,Battle,$Q$1,FALSE)+VLOOKUP($AU$3,Battle,$L$1,FALSE)</f>
        <v>23</v>
      </c>
      <c r="AW7" s="221">
        <f>HLOOKUP($AU$2,test,Blocks!$A$17,FALSE)+VLOOKUP($AU$3,Battle,$T$1,FALSE)+VLOOKUP($AU$3,Battle,$I$1,FALSE)</f>
        <v>-19</v>
      </c>
      <c r="AX7" s="122"/>
      <c r="AY7" s="108"/>
      <c r="AZ7" s="140" t="s">
        <v>4842</v>
      </c>
      <c r="BA7" s="142">
        <f>HLOOKUP($AU$2,test,Blocks!$A$154,FALSE)+VLOOKUP(Tracker!$AU$3,Battle,$Y$1,FALSE)</f>
        <v>18</v>
      </c>
      <c r="BB7" s="118"/>
      <c r="BC7" s="119"/>
    </row>
    <row r="8" spans="1:55" x14ac:dyDescent="0.2">
      <c r="A8" s="103" t="str">
        <f t="shared" si="1"/>
        <v>Caitlen'gella ("Filly") 1</v>
      </c>
      <c r="B8" s="209" t="s">
        <v>4684</v>
      </c>
      <c r="C8" s="98">
        <f>IF(AND(B8&lt;&gt;0,B8&lt;&gt;"-"),IF(B8=B7,C7+1,1),"")</f>
        <v>1</v>
      </c>
      <c r="D8" s="99">
        <f t="shared" si="2"/>
        <v>19</v>
      </c>
      <c r="E8" s="156">
        <v>5</v>
      </c>
      <c r="F8" s="157">
        <f t="shared" si="3"/>
        <v>0</v>
      </c>
      <c r="G8" s="157">
        <f t="shared" si="4"/>
        <v>0</v>
      </c>
      <c r="H8" s="158">
        <f t="shared" si="5"/>
        <v>98</v>
      </c>
      <c r="I8" s="159">
        <v>0</v>
      </c>
      <c r="J8" s="160">
        <v>0</v>
      </c>
      <c r="K8" s="160">
        <f>MAX(ROUNDDOWN(HLOOKUP($B8,test,16,FALSE)/4,0),HLOOKUP($B8,test,151,FALSE))</f>
        <v>24</v>
      </c>
      <c r="L8" s="161">
        <v>0</v>
      </c>
      <c r="M8" s="162">
        <f>HLOOKUP($B8,test,Blocks!$A$5,FALSE)</f>
        <v>10</v>
      </c>
      <c r="N8" s="162">
        <v>9</v>
      </c>
      <c r="O8" s="190">
        <v>0</v>
      </c>
      <c r="P8" s="190">
        <v>0</v>
      </c>
      <c r="Q8" s="190">
        <v>0</v>
      </c>
      <c r="R8" s="190">
        <v>0</v>
      </c>
      <c r="S8" s="190">
        <v>0</v>
      </c>
      <c r="T8" s="190">
        <v>0</v>
      </c>
      <c r="U8" s="190">
        <v>0</v>
      </c>
      <c r="V8" s="190">
        <v>2</v>
      </c>
      <c r="W8" s="190">
        <v>0</v>
      </c>
      <c r="X8" s="190">
        <v>0</v>
      </c>
      <c r="Y8" s="190">
        <v>0</v>
      </c>
      <c r="Z8" s="190">
        <v>0</v>
      </c>
      <c r="AA8" s="190">
        <v>0</v>
      </c>
      <c r="AB8" s="190">
        <v>0</v>
      </c>
      <c r="AC8" s="190">
        <v>0</v>
      </c>
      <c r="AD8" s="190">
        <v>0</v>
      </c>
      <c r="AE8" s="191" t="s">
        <v>29</v>
      </c>
      <c r="AF8" s="112">
        <v>38</v>
      </c>
      <c r="AG8" s="112">
        <v>0</v>
      </c>
      <c r="AH8" s="112">
        <v>0</v>
      </c>
      <c r="AI8" s="171"/>
      <c r="AK8" s="120" t="s">
        <v>15</v>
      </c>
      <c r="AL8" s="121" t="str">
        <f>"("&amp;HLOOKUP($AK$2,test,Blocks!$A$13,FALSE)+VLOOKUP($AK$3,Battle,$Q$1,FALSE)+VLOOKUP($AK$3,Battle,$L$1,FALSE)&amp;")"</f>
        <v>(27)</v>
      </c>
      <c r="AM8" s="222"/>
      <c r="AN8" s="122" t="s">
        <v>4840</v>
      </c>
      <c r="AO8" s="109">
        <f>HLOOKUP($AK$2,test,Blocks!$A$115,FALSE)+VLOOKUP(Tracker!$AK$3,Battle,$V$1,FALSE)+VLOOKUP($AK$3,Battle,$L$1,FALSE)</f>
        <v>10</v>
      </c>
      <c r="AP8" s="140" t="s">
        <v>4843</v>
      </c>
      <c r="AQ8" s="142">
        <f>HLOOKUP($AK$2,test,Blocks!$A$155,FALSE)+VLOOKUP(Tracker!$AK$3,Battle,$Z$1,FALSE)</f>
        <v>10</v>
      </c>
      <c r="AR8" s="128" t="s">
        <v>4809</v>
      </c>
      <c r="AS8" s="130">
        <f>HLOOKUP($AK$2,test,Blocks!A204,FALSE)+VLOOKUP($AK$3,Battle,$AD$1,FALSE)+VLOOKUP($AK$3,Battle,$L$1,FALSE)</f>
        <v>9</v>
      </c>
      <c r="AU8" s="120" t="s">
        <v>15</v>
      </c>
      <c r="AV8" s="121" t="str">
        <f>"("&amp;HLOOKUP($AU$2,test,Blocks!$A$13,FALSE)+VLOOKUP($AU$3,Battle,$Q$1,FALSE)+VLOOKUP($AU$3,Battle,$L$1,FALSE)&amp;")"</f>
        <v>(21)</v>
      </c>
      <c r="AW8" s="222"/>
      <c r="AX8" s="122" t="s">
        <v>4840</v>
      </c>
      <c r="AY8" s="109">
        <f>HLOOKUP($AU$2,test,Blocks!$A$115,FALSE)+VLOOKUP(Tracker!$AU$3,Battle,$V$1,FALSE)+VLOOKUP($AU$3,Battle,$L$1,FALSE)</f>
        <v>13</v>
      </c>
      <c r="AZ8" s="140" t="s">
        <v>4843</v>
      </c>
      <c r="BA8" s="142">
        <f>HLOOKUP($AU$2,test,Blocks!$A$155,FALSE)+VLOOKUP(Tracker!$AU$3,Battle,$Z$1,FALSE)</f>
        <v>12</v>
      </c>
      <c r="BB8" s="128" t="s">
        <v>4809</v>
      </c>
      <c r="BC8" s="130">
        <f>HLOOKUP($AU$2,test,Blocks!A204,FALSE)+VLOOKUP($AU$3,Battle,$AD$1,FALSE)+VLOOKUP($AU$3,Battle,$L$1,FALSE)</f>
        <v>13</v>
      </c>
    </row>
    <row r="9" spans="1:55" x14ac:dyDescent="0.2">
      <c r="A9" s="103" t="str">
        <f t="shared" si="1"/>
        <v>Zabrak Sith Warrior - CL8 3</v>
      </c>
      <c r="B9" s="209" t="s">
        <v>5434</v>
      </c>
      <c r="C9" s="98">
        <v>3</v>
      </c>
      <c r="D9" s="99">
        <f t="shared" si="2"/>
        <v>17</v>
      </c>
      <c r="E9" s="156">
        <v>4</v>
      </c>
      <c r="F9" s="157">
        <f t="shared" si="3"/>
        <v>8</v>
      </c>
      <c r="G9" s="157">
        <f t="shared" si="4"/>
        <v>1600</v>
      </c>
      <c r="H9" s="158">
        <f t="shared" si="5"/>
        <v>-27</v>
      </c>
      <c r="I9" s="159">
        <f>-33-5-17-27-32</f>
        <v>-114</v>
      </c>
      <c r="J9" s="160">
        <v>0</v>
      </c>
      <c r="K9" s="160">
        <v>0</v>
      </c>
      <c r="L9" s="161">
        <v>-1</v>
      </c>
      <c r="M9" s="162">
        <f>HLOOKUP($B9,test,Blocks!$A$5,FALSE)</f>
        <v>0</v>
      </c>
      <c r="N9" s="162">
        <v>6</v>
      </c>
      <c r="O9" s="190">
        <v>0</v>
      </c>
      <c r="P9" s="190">
        <v>0</v>
      </c>
      <c r="Q9" s="190">
        <v>0</v>
      </c>
      <c r="R9" s="190">
        <v>0</v>
      </c>
      <c r="S9" s="190">
        <v>0</v>
      </c>
      <c r="T9" s="190">
        <v>0</v>
      </c>
      <c r="U9" s="190">
        <v>0</v>
      </c>
      <c r="V9" s="190">
        <v>5</v>
      </c>
      <c r="W9" s="190">
        <v>4</v>
      </c>
      <c r="X9" s="190">
        <v>0</v>
      </c>
      <c r="Y9" s="190">
        <v>0</v>
      </c>
      <c r="Z9" s="190">
        <v>0</v>
      </c>
      <c r="AA9" s="190">
        <v>0</v>
      </c>
      <c r="AB9" s="190">
        <v>0</v>
      </c>
      <c r="AC9" s="190">
        <v>0</v>
      </c>
      <c r="AD9" s="190">
        <v>0</v>
      </c>
      <c r="AE9" s="191" t="s">
        <v>29</v>
      </c>
      <c r="AF9" s="112">
        <v>0</v>
      </c>
      <c r="AG9" s="112">
        <v>0</v>
      </c>
      <c r="AH9" s="112">
        <v>0</v>
      </c>
      <c r="AI9" s="171"/>
      <c r="AK9" s="104" t="s">
        <v>0</v>
      </c>
      <c r="AL9" s="106">
        <f>HLOOKUP($AK$2,test,Blocks!$A$14,FALSE)+VLOOKUP($AK$3,Battle,$R$1,FALSE)+VLOOKUP($AK$3,Battle,$L$1,FALSE)</f>
        <v>27</v>
      </c>
      <c r="AM9" s="138" t="s">
        <v>3</v>
      </c>
      <c r="AN9" s="122"/>
      <c r="AO9" s="108"/>
      <c r="AP9" s="140" t="s">
        <v>4844</v>
      </c>
      <c r="AQ9" s="142">
        <f>HLOOKUP($AK$2,test,Blocks!$A$156,FALSE)+VLOOKUP(Tracker!$AK$3,Battle,$AA$1,FALSE)</f>
        <v>15</v>
      </c>
      <c r="AR9" s="128" t="s">
        <v>4810</v>
      </c>
      <c r="AS9" s="130">
        <f>HLOOKUP($AK$2,test,Blocks!A205,FALSE)+VLOOKUP($AK$3,Battle,$AD$1,FALSE)+VLOOKUP($AK$3,Battle,$L$1,FALSE)</f>
        <v>4</v>
      </c>
      <c r="AU9" s="104" t="s">
        <v>0</v>
      </c>
      <c r="AV9" s="106">
        <f>HLOOKUP($AU$2,test,Blocks!$A$14,FALSE)+VLOOKUP($AU$3,Battle,$R$1,FALSE)+VLOOKUP($AU$3,Battle,$L$1,FALSE)</f>
        <v>24</v>
      </c>
      <c r="AW9" s="138" t="s">
        <v>3</v>
      </c>
      <c r="AX9" s="122"/>
      <c r="AY9" s="108"/>
      <c r="AZ9" s="140" t="s">
        <v>4844</v>
      </c>
      <c r="BA9" s="142">
        <f>HLOOKUP($AU$2,test,Blocks!$A$156,FALSE)+VLOOKUP(Tracker!$AU$3,Battle,$AA$1,FALSE)</f>
        <v>12</v>
      </c>
      <c r="BB9" s="128" t="s">
        <v>4810</v>
      </c>
      <c r="BC9" s="130">
        <f>HLOOKUP($AU$2,test,Blocks!A205,FALSE)+VLOOKUP($AU$3,Battle,$AD$1,FALSE)+VLOOKUP($AU$3,Battle,$L$1,FALSE)</f>
        <v>8</v>
      </c>
    </row>
    <row r="10" spans="1:55" x14ac:dyDescent="0.2">
      <c r="A10" s="103" t="str">
        <f t="shared" si="1"/>
        <v>Zabrak Sith Warrior - CL8 4</v>
      </c>
      <c r="B10" s="209" t="s">
        <v>5434</v>
      </c>
      <c r="C10" s="98">
        <v>4</v>
      </c>
      <c r="D10" s="99">
        <f t="shared" si="2"/>
        <v>17</v>
      </c>
      <c r="E10" s="156">
        <v>4</v>
      </c>
      <c r="F10" s="157">
        <f t="shared" si="3"/>
        <v>8</v>
      </c>
      <c r="G10" s="157">
        <f t="shared" si="4"/>
        <v>1600</v>
      </c>
      <c r="H10" s="158">
        <f t="shared" si="5"/>
        <v>-19</v>
      </c>
      <c r="I10" s="159">
        <f>-17-4-23-16-25-21</f>
        <v>-106</v>
      </c>
      <c r="J10" s="160">
        <v>0</v>
      </c>
      <c r="K10" s="160">
        <v>0</v>
      </c>
      <c r="L10" s="161">
        <v>0</v>
      </c>
      <c r="M10" s="162">
        <f>HLOOKUP($B10,test,Blocks!$A$5,FALSE)</f>
        <v>0</v>
      </c>
      <c r="N10" s="162">
        <v>6</v>
      </c>
      <c r="O10" s="190">
        <v>0</v>
      </c>
      <c r="P10" s="190">
        <v>0</v>
      </c>
      <c r="Q10" s="190">
        <v>0</v>
      </c>
      <c r="R10" s="190">
        <v>0</v>
      </c>
      <c r="S10" s="190">
        <v>0</v>
      </c>
      <c r="T10" s="190">
        <v>0</v>
      </c>
      <c r="U10" s="190">
        <v>0</v>
      </c>
      <c r="V10" s="190">
        <v>5</v>
      </c>
      <c r="W10" s="190">
        <v>4</v>
      </c>
      <c r="X10" s="190">
        <v>0</v>
      </c>
      <c r="Y10" s="190">
        <v>0</v>
      </c>
      <c r="Z10" s="190">
        <v>0</v>
      </c>
      <c r="AA10" s="190">
        <v>0</v>
      </c>
      <c r="AB10" s="190">
        <v>0</v>
      </c>
      <c r="AC10" s="190">
        <v>0</v>
      </c>
      <c r="AD10" s="190">
        <v>0</v>
      </c>
      <c r="AE10" s="191" t="s">
        <v>29</v>
      </c>
      <c r="AF10" s="112">
        <v>0</v>
      </c>
      <c r="AG10" s="112">
        <v>0</v>
      </c>
      <c r="AH10" s="112">
        <v>0</v>
      </c>
      <c r="AI10" s="171"/>
      <c r="AK10" s="104" t="s">
        <v>4851</v>
      </c>
      <c r="AL10" s="106">
        <f>HLOOKUP($AK$2,test,Blocks!$A$15,FALSE)+VLOOKUP($AK$3,Battle,$S$1,FALSE)+VLOOKUP($AK$3,Battle,$L$1,FALSE)</f>
        <v>22</v>
      </c>
      <c r="AM10" s="137">
        <f>HLOOKUP($AK$2,test,Blocks!$A$18,FALSE)+VLOOKUP($AK$3,Battle,$U$1,FALSE)+VLOOKUP($AK$3,Battle,$L$1,FALSE)</f>
        <v>27</v>
      </c>
      <c r="AN10" s="145" t="s">
        <v>4852</v>
      </c>
      <c r="AO10" s="146">
        <f>HLOOKUP($AK$2,test,Blocks!$A$116,FALSE)+VLOOKUP(Tracker!$AK$3,Battle,$V$1,FALSE)+VLOOKUP($AK$3,Battle,$L$1,FALSE)</f>
        <v>14</v>
      </c>
      <c r="AP10" s="140" t="s">
        <v>4845</v>
      </c>
      <c r="AQ10" s="142">
        <f>HLOOKUP($AK$2,test,Blocks!$A$157,FALSE)+VLOOKUP(Tracker!$AK$3,Battle,$AB$1,FALSE)</f>
        <v>10</v>
      </c>
      <c r="AR10" s="128" t="s">
        <v>4811</v>
      </c>
      <c r="AS10" s="130">
        <f>HLOOKUP($AK$2,test,Blocks!A206,FALSE)+VLOOKUP($AK$3,Battle,$AD$1,FALSE)+VLOOKUP($AK$3,Battle,$L$1,FALSE)</f>
        <v>18</v>
      </c>
      <c r="AU10" s="104" t="s">
        <v>4851</v>
      </c>
      <c r="AV10" s="106">
        <f>HLOOKUP($AU$2,test,Blocks!$A$15,FALSE)+VLOOKUP($AU$3,Battle,$S$1,FALSE)+VLOOKUP($AU$3,Battle,$L$1,FALSE)</f>
        <v>21</v>
      </c>
      <c r="AW10" s="137">
        <f>HLOOKUP($AU$2,test,Blocks!$A$18,FALSE)+VLOOKUP($AU$3,Battle,$U$1,FALSE)+VLOOKUP($AU$3,Battle,$L$1,FALSE)</f>
        <v>29</v>
      </c>
      <c r="AX10" s="145" t="s">
        <v>4852</v>
      </c>
      <c r="AY10" s="146">
        <f>HLOOKUP($AU$2,test,Blocks!$A$116,FALSE)+VLOOKUP(Tracker!$AU$3,Battle,$V$1,FALSE)+VLOOKUP($AU$3,Battle,$L$1,FALSE)</f>
        <v>17</v>
      </c>
      <c r="AZ10" s="140" t="s">
        <v>4845</v>
      </c>
      <c r="BA10" s="142">
        <f>HLOOKUP($AU$2,test,Blocks!$A$157,FALSE)+VLOOKUP(Tracker!$AU$3,Battle,$AB$1,FALSE)</f>
        <v>10</v>
      </c>
      <c r="BB10" s="128" t="s">
        <v>4811</v>
      </c>
      <c r="BC10" s="130">
        <f>HLOOKUP($AU$2,test,Blocks!A206,FALSE)+VLOOKUP($AU$3,Battle,$AD$1,FALSE)+VLOOKUP($AU$3,Battle,$L$1,FALSE)</f>
        <v>13</v>
      </c>
    </row>
    <row r="11" spans="1:55" x14ac:dyDescent="0.2">
      <c r="A11" s="103" t="str">
        <f t="shared" si="1"/>
        <v>Zabrak Sith Student - CL3 1</v>
      </c>
      <c r="B11" s="209" t="s">
        <v>5422</v>
      </c>
      <c r="C11" s="98">
        <f t="shared" ref="C11:C16" si="6">IF(AND(B11&lt;&gt;0,B11&lt;&gt;"-"),IF(B11=B10,C10+1,1),"")</f>
        <v>1</v>
      </c>
      <c r="D11" s="99">
        <f t="shared" si="2"/>
        <v>16</v>
      </c>
      <c r="E11" s="156">
        <v>12</v>
      </c>
      <c r="F11" s="157">
        <f t="shared" si="3"/>
        <v>3</v>
      </c>
      <c r="G11" s="157">
        <f t="shared" si="4"/>
        <v>600</v>
      </c>
      <c r="H11" s="158">
        <f t="shared" si="5"/>
        <v>-4</v>
      </c>
      <c r="I11" s="159">
        <f>-14-30</f>
        <v>-44</v>
      </c>
      <c r="J11" s="160">
        <v>0</v>
      </c>
      <c r="K11" s="160">
        <f>MAX(ROUNDDOWN(HLOOKUP($B11,test,16,FALSE)/4,0),HLOOKUP($B11,test,151,FALSE))</f>
        <v>10</v>
      </c>
      <c r="L11" s="161">
        <v>0</v>
      </c>
      <c r="M11" s="162">
        <f>HLOOKUP($B11,test,Blocks!$A$5,FALSE)</f>
        <v>0</v>
      </c>
      <c r="N11" s="162">
        <v>2</v>
      </c>
      <c r="O11" s="190">
        <v>0</v>
      </c>
      <c r="P11" s="190">
        <v>0</v>
      </c>
      <c r="Q11" s="190">
        <v>0</v>
      </c>
      <c r="R11" s="190">
        <v>0</v>
      </c>
      <c r="S11" s="190">
        <v>0</v>
      </c>
      <c r="T11" s="190">
        <v>0</v>
      </c>
      <c r="U11" s="190">
        <v>0</v>
      </c>
      <c r="V11" s="190">
        <v>4</v>
      </c>
      <c r="W11" s="190">
        <v>4</v>
      </c>
      <c r="X11" s="190">
        <v>0</v>
      </c>
      <c r="Y11" s="190">
        <v>0</v>
      </c>
      <c r="Z11" s="190">
        <v>0</v>
      </c>
      <c r="AA11" s="190">
        <v>0</v>
      </c>
      <c r="AB11" s="190">
        <v>0</v>
      </c>
      <c r="AC11" s="190">
        <v>0</v>
      </c>
      <c r="AD11" s="190">
        <v>0</v>
      </c>
      <c r="AE11" s="191" t="s">
        <v>29</v>
      </c>
      <c r="AF11" s="112">
        <v>0</v>
      </c>
      <c r="AG11" s="112">
        <v>0</v>
      </c>
      <c r="AH11" s="112">
        <v>0</v>
      </c>
      <c r="AI11" s="171"/>
      <c r="AK11" s="223" t="str">
        <f>HLOOKUP($AK$2,test,Blocks!$A$16,FALSE)</f>
        <v>none</v>
      </c>
      <c r="AL11" s="224"/>
      <c r="AM11" s="224"/>
      <c r="AN11" s="224"/>
      <c r="AO11" s="224"/>
      <c r="AP11" s="148" t="s">
        <v>4846</v>
      </c>
      <c r="AQ11" s="143">
        <f>HLOOKUP($AK$2,test,Blocks!$A$158,FALSE)+VLOOKUP(Tracker!$AK$3,Battle,$AC$1,FALSE)</f>
        <v>16</v>
      </c>
      <c r="AR11" s="128" t="s">
        <v>4812</v>
      </c>
      <c r="AS11" s="130">
        <f>HLOOKUP($AK$2,test,Blocks!A207,FALSE)+VLOOKUP($AK$3,Battle,$AD$1,FALSE)+VLOOKUP($AK$3,Battle,$L$1,FALSE)</f>
        <v>5</v>
      </c>
      <c r="AU11" s="223" t="str">
        <f>HLOOKUP($AU$2,test,Blocks!$A$16,FALSE)</f>
        <v>none</v>
      </c>
      <c r="AV11" s="224"/>
      <c r="AW11" s="224"/>
      <c r="AX11" s="224"/>
      <c r="AY11" s="224"/>
      <c r="AZ11" s="148" t="s">
        <v>4846</v>
      </c>
      <c r="BA11" s="143">
        <f>HLOOKUP($AU$2,test,Blocks!$A$158,FALSE)+VLOOKUP(Tracker!$AU$3,Battle,$AC$1,FALSE)</f>
        <v>10</v>
      </c>
      <c r="BB11" s="128" t="s">
        <v>4812</v>
      </c>
      <c r="BC11" s="130">
        <f>HLOOKUP($AU$2,test,Blocks!A207,FALSE)+VLOOKUP($AU$3,Battle,$AD$1,FALSE)+VLOOKUP($AU$3,Battle,$L$1,FALSE)</f>
        <v>10</v>
      </c>
    </row>
    <row r="12" spans="1:55" x14ac:dyDescent="0.2">
      <c r="A12" s="103" t="str">
        <f t="shared" si="1"/>
        <v>Zabrak Sith Student - CL3 2</v>
      </c>
      <c r="B12" s="209" t="s">
        <v>5422</v>
      </c>
      <c r="C12" s="98">
        <f t="shared" si="6"/>
        <v>2</v>
      </c>
      <c r="D12" s="99">
        <f t="shared" si="2"/>
        <v>16</v>
      </c>
      <c r="E12" s="156">
        <v>12</v>
      </c>
      <c r="F12" s="157">
        <f t="shared" si="3"/>
        <v>3</v>
      </c>
      <c r="G12" s="157">
        <f t="shared" si="4"/>
        <v>600</v>
      </c>
      <c r="H12" s="158">
        <f t="shared" si="5"/>
        <v>-5</v>
      </c>
      <c r="I12" s="159">
        <f>-17-10-18</f>
        <v>-45</v>
      </c>
      <c r="J12" s="160">
        <v>0</v>
      </c>
      <c r="K12" s="160">
        <f>MAX(ROUNDDOWN(HLOOKUP($B12,test,16,FALSE)/4,0),HLOOKUP($B12,test,151,FALSE))</f>
        <v>10</v>
      </c>
      <c r="L12" s="161">
        <v>-1</v>
      </c>
      <c r="M12" s="162">
        <f>HLOOKUP($B12,test,Blocks!$A$5,FALSE)</f>
        <v>0</v>
      </c>
      <c r="N12" s="162">
        <v>2</v>
      </c>
      <c r="O12" s="190">
        <v>0</v>
      </c>
      <c r="P12" s="190">
        <v>0</v>
      </c>
      <c r="Q12" s="190">
        <v>0</v>
      </c>
      <c r="R12" s="190">
        <v>0</v>
      </c>
      <c r="S12" s="190">
        <v>0</v>
      </c>
      <c r="T12" s="190">
        <v>0</v>
      </c>
      <c r="U12" s="190">
        <v>0</v>
      </c>
      <c r="V12" s="190">
        <v>4</v>
      </c>
      <c r="W12" s="190">
        <v>4</v>
      </c>
      <c r="X12" s="190">
        <v>0</v>
      </c>
      <c r="Y12" s="190">
        <v>0</v>
      </c>
      <c r="Z12" s="190">
        <v>0</v>
      </c>
      <c r="AA12" s="190">
        <v>0</v>
      </c>
      <c r="AB12" s="190">
        <v>0</v>
      </c>
      <c r="AC12" s="190">
        <v>0</v>
      </c>
      <c r="AD12" s="190">
        <v>0</v>
      </c>
      <c r="AE12" s="191" t="s">
        <v>29</v>
      </c>
      <c r="AF12" s="112">
        <v>0</v>
      </c>
      <c r="AG12" s="112">
        <v>0</v>
      </c>
      <c r="AH12" s="112">
        <v>0</v>
      </c>
      <c r="AI12" s="171"/>
      <c r="AK12" s="133" t="str">
        <f>HLOOKUP($AK$2,test,Blocks!$A$19,FALSE)&amp;IF(HLOOKUP($AK$2,test,Blocks!$A$20,FALSE)="Ranged"," - "&amp;HLOOKUP($AK$2,test,Blocks!$A$21,FALSE)-VLOOKUP($AK$3,Battle,$AF$1,FALSE),"")</f>
        <v>Main-hand heavy blaster - 12</v>
      </c>
      <c r="AL12" s="134"/>
      <c r="AM12" s="134"/>
      <c r="AN12" s="135"/>
      <c r="AO12" s="226" t="str">
        <f>"+"&amp;HLOOKUP($AK$2,test,Blocks!$A$22,FALSE)+VLOOKUP($AK$3,Battle,$V$1,FALSE)+VLOOKUP($AK$3,Battle,$L$1,FALSE)&amp;IF(HLOOKUP($AK$2,test,Blocks!$A$23,FALSE)&lt;&gt;0," / +"&amp;HLOOKUP($AK$2,test,Blocks!$A$23,FALSE)+VLOOKUP($AK$3,Battle,$V$1,FALSE)+VLOOKUP($AK$3,Battle,$L$1,FALSE),"  ")&amp;IF(HLOOKUP($AK$2,test,Blocks!$A$24,FALSE)&lt;&gt;0," / +"&amp;HLOOKUP($AK$2,test,Blocks!$A$24,FALSE)+VLOOKUP($AK$3,Battle,$V$1,FALSE)+VLOOKUP($AK$3,Battle,$L$1,FALSE),"  ")</f>
        <v xml:space="preserve">+16    </v>
      </c>
      <c r="AP12" s="226"/>
      <c r="AQ12" s="136" t="str">
        <f>HLOOKUP($AK$2,test,Blocks!$A$25,FALSE)&amp;IF(HLOOKUP($AK$2,test,Blocks!$A$26,FALSE)+VLOOKUP($AK$3,Battle,$W$1,FALSE)&lt;0,"","+")&amp;HLOOKUP($AK$2,test,Blocks!$A$26,FALSE)+VLOOKUP($AK$3,Battle,$W$1,FALSE)</f>
        <v>3d8+7</v>
      </c>
      <c r="AR12" s="128" t="s">
        <v>4813</v>
      </c>
      <c r="AS12" s="130">
        <f>HLOOKUP($AK$2,test,Blocks!A208,FALSE)+VLOOKUP($AK$3,Battle,$AD$1,FALSE)+VLOOKUP($AK$3,Battle,$L$1,FALSE)</f>
        <v>8</v>
      </c>
      <c r="AU12" s="133" t="str">
        <f>HLOOKUP($AU$2,test,Blocks!$A$19,FALSE)&amp;IF(HLOOKUP($AU$2,test,Blocks!$A$20,FALSE)="Ranged"," - "&amp;HLOOKUP($AU$2,test,Blocks!$A$21,FALSE)-VLOOKUP($AU$3,Battle,$AF$1,FALSE),"")</f>
        <v>Lightsaber, double</v>
      </c>
      <c r="AV12" s="134"/>
      <c r="AW12" s="134"/>
      <c r="AX12" s="135"/>
      <c r="AY12" s="226" t="str">
        <f>"+"&amp;HLOOKUP($AU$2,test,Blocks!$A$22,FALSE)+VLOOKUP($AU$3,Battle,$V$1,FALSE)+VLOOKUP($AU$3,Battle,$L$1,FALSE)&amp;IF(HLOOKUP($AU$2,test,Blocks!$A$23,FALSE)&lt;&gt;0," / +"&amp;HLOOKUP($AU$2,test,Blocks!$A$23,FALSE)+VLOOKUP($AU$3,Battle,$V$1,FALSE)+VLOOKUP($AU$3,Battle,$L$1,FALSE),"  ")&amp;IF(HLOOKUP($AU$2,test,Blocks!$A$24,FALSE)&lt;&gt;0," / +"&amp;HLOOKUP($AU$2,test,Blocks!$A$24,FALSE)+VLOOKUP($AU$3,Battle,$V$1,FALSE)+VLOOKUP($AU$3,Battle,$L$1,FALSE),"  ")</f>
        <v xml:space="preserve">+20    </v>
      </c>
      <c r="AZ12" s="226"/>
      <c r="BA12" s="136" t="str">
        <f>HLOOKUP($AU$2,test,Blocks!$A$25,FALSE)&amp;IF(HLOOKUP($AU$2,test,Blocks!$A$26,FALSE)+VLOOKUP($AU$3,Battle,$W$1,FALSE)&lt;0,"","+")&amp;HLOOKUP($AU$2,test,Blocks!$A$26,FALSE)+VLOOKUP($AU$3,Battle,$W$1,FALSE)</f>
        <v>2d8+16</v>
      </c>
      <c r="BB12" s="128" t="s">
        <v>4813</v>
      </c>
      <c r="BC12" s="130">
        <f>HLOOKUP($AU$2,test,Blocks!A208,FALSE)+VLOOKUP($AU$3,Battle,$AD$1,FALSE)+VLOOKUP($AU$3,Battle,$L$1,FALSE)</f>
        <v>4</v>
      </c>
    </row>
    <row r="13" spans="1:55" x14ac:dyDescent="0.2">
      <c r="A13" s="103" t="str">
        <f t="shared" si="1"/>
        <v>Zabrak Sith Student - CL3 3</v>
      </c>
      <c r="B13" s="209" t="s">
        <v>5422</v>
      </c>
      <c r="C13" s="98">
        <f t="shared" si="6"/>
        <v>3</v>
      </c>
      <c r="D13" s="99">
        <f t="shared" si="2"/>
        <v>16</v>
      </c>
      <c r="E13" s="156">
        <v>12</v>
      </c>
      <c r="F13" s="157">
        <f t="shared" si="3"/>
        <v>3</v>
      </c>
      <c r="G13" s="157">
        <f t="shared" si="4"/>
        <v>600</v>
      </c>
      <c r="H13" s="158">
        <f t="shared" si="5"/>
        <v>-8</v>
      </c>
      <c r="I13" s="159">
        <f>-23-25</f>
        <v>-48</v>
      </c>
      <c r="J13" s="160">
        <v>0</v>
      </c>
      <c r="K13" s="160">
        <f>MAX(ROUNDDOWN(HLOOKUP($B13,test,16,FALSE)/4,0),HLOOKUP($B13,test,151,FALSE))</f>
        <v>10</v>
      </c>
      <c r="L13" s="161">
        <v>-1</v>
      </c>
      <c r="M13" s="162">
        <f>HLOOKUP($B13,test,Blocks!$A$5,FALSE)</f>
        <v>0</v>
      </c>
      <c r="N13" s="162">
        <v>2</v>
      </c>
      <c r="O13" s="190">
        <v>0</v>
      </c>
      <c r="P13" s="190">
        <v>0</v>
      </c>
      <c r="Q13" s="190">
        <v>0</v>
      </c>
      <c r="R13" s="190">
        <v>0</v>
      </c>
      <c r="S13" s="190">
        <v>0</v>
      </c>
      <c r="T13" s="190">
        <v>0</v>
      </c>
      <c r="U13" s="190">
        <v>0</v>
      </c>
      <c r="V13" s="190">
        <v>4</v>
      </c>
      <c r="W13" s="190">
        <v>4</v>
      </c>
      <c r="X13" s="190">
        <v>0</v>
      </c>
      <c r="Y13" s="190">
        <v>0</v>
      </c>
      <c r="Z13" s="190">
        <v>0</v>
      </c>
      <c r="AA13" s="190">
        <v>0</v>
      </c>
      <c r="AB13" s="190">
        <v>0</v>
      </c>
      <c r="AC13" s="190">
        <v>0</v>
      </c>
      <c r="AD13" s="190">
        <v>0</v>
      </c>
      <c r="AE13" s="191" t="s">
        <v>29</v>
      </c>
      <c r="AF13" s="112">
        <v>0</v>
      </c>
      <c r="AG13" s="112">
        <v>0</v>
      </c>
      <c r="AH13" s="112">
        <v>0</v>
      </c>
      <c r="AI13" s="171"/>
      <c r="AK13" s="228" t="str">
        <f>IF(HLOOKUP($AK$2,test,Blocks!$A$27,FALSE)&lt;&gt;0,HLOOKUP($AK$2,test,Blocks!$A$27,FALSE),"")</f>
        <v>Rapid Shot</v>
      </c>
      <c r="AL13" s="229"/>
      <c r="AM13" s="229"/>
      <c r="AN13" s="229"/>
      <c r="AO13" s="227" t="str">
        <f>IF(AK13&lt;&gt;"","+"&amp;HLOOKUP($AK$2,test,Blocks!$A$28,FALSE)+VLOOKUP($AK$3,Battle,$V$1,FALSE)+VLOOKUP($AK$3,Battle,$L$1,FALSE)&amp;IF(HLOOKUP($AK$2,test,Blocks!$A$29,FALSE)&lt;&gt;0," / +"&amp;HLOOKUP($AK$2,test,Blocks!$A$29,FALSE)+VLOOKUP($AK$3,Battle,$V$1,FALSE)+VLOOKUP($AK$3,Battle,$L$1,FALSE),"  ")&amp;IF(HLOOKUP($AK$2,test,Blocks!$A$30,FALSE)&lt;&gt;0," / +"&amp;HLOOKUP($AK$2,test,Blocks!$A$30,FALSE)+VLOOKUP($AK$3,Battle,$V$1,FALSE)+VLOOKUP($AK$3,Battle,$L$1,FALSE),"  "),"")</f>
        <v xml:space="preserve">+16    </v>
      </c>
      <c r="AP13" s="227"/>
      <c r="AQ13" s="125" t="str">
        <f>IF(AK13&lt;&gt;"",HLOOKUP($AK$2,test,Blocks!$A$31,FALSE)&amp;IF(HLOOKUP($AK$2,test,Blocks!$A$32,FALSE)+VLOOKUP($AK$3,Battle,$W$1,FALSE)&lt;0,"","+")&amp;HLOOKUP($AK$2,test,Blocks!$A$32,FALSE)+VLOOKUP($AK$3,Battle,$W$1,FALSE),"")</f>
        <v>4d8+7</v>
      </c>
      <c r="AR13" s="129" t="s">
        <v>13</v>
      </c>
      <c r="AS13" s="130">
        <f>HLOOKUP($AK$2,test,Blocks!A209,FALSE)+VLOOKUP($AK$3,Battle,$AD$1,FALSE)+VLOOKUP($AK$3,Battle,$L$1,FALSE)</f>
        <v>14</v>
      </c>
      <c r="AU13" s="228" t="str">
        <f>IF(HLOOKUP($AU$2,test,Blocks!$A$27,FALSE)&lt;&gt;0,HLOOKUP($AU$2,test,Blocks!$A$27,FALSE),"")</f>
        <v>Powerful Charge</v>
      </c>
      <c r="AV13" s="229"/>
      <c r="AW13" s="229"/>
      <c r="AX13" s="229"/>
      <c r="AY13" s="227" t="str">
        <f>IF(AU13&lt;&gt;"","+"&amp;HLOOKUP($AU$2,test,Blocks!$A$28,FALSE)+VLOOKUP($AU$3,Battle,$V$1,FALSE)+VLOOKUP($AU$3,Battle,$L$1,FALSE)&amp;IF(HLOOKUP($AU$2,test,Blocks!$A$29,FALSE)&lt;&gt;0," / +"&amp;HLOOKUP($AU$2,test,Blocks!$A$29,FALSE)+VLOOKUP($AU$3,Battle,$V$1,FALSE)+VLOOKUP($AU$3,Battle,$L$1,FALSE),"  ")&amp;IF(HLOOKUP($AU$2,test,Blocks!$A$30,FALSE)&lt;&gt;0," / +"&amp;HLOOKUP($AU$2,test,Blocks!$A$30,FALSE)+VLOOKUP($AU$3,Battle,$V$1,FALSE)+VLOOKUP($AU$3,Battle,$L$1,FALSE),"  "),"")</f>
        <v xml:space="preserve">+24    </v>
      </c>
      <c r="AZ13" s="227"/>
      <c r="BA13" s="125" t="str">
        <f>IF(AU13&lt;&gt;"",HLOOKUP($AU$2,test,Blocks!$A$31,FALSE)&amp;IF(HLOOKUP($AU$2,test,Blocks!$A$32,FALSE)+VLOOKUP($AU$3,Battle,$W$1,FALSE)&lt;0,"","+")&amp;HLOOKUP($AU$2,test,Blocks!$A$32,FALSE)+VLOOKUP($AU$3,Battle,$W$1,FALSE),"")</f>
        <v>2d8+20</v>
      </c>
      <c r="BB13" s="129" t="s">
        <v>13</v>
      </c>
      <c r="BC13" s="130">
        <f>HLOOKUP($AU$2,test,Blocks!A209,FALSE)+VLOOKUP($AU$3,Battle,$AD$1,FALSE)+VLOOKUP($AU$3,Battle,$L$1,FALSE)</f>
        <v>13</v>
      </c>
    </row>
    <row r="14" spans="1:55" x14ac:dyDescent="0.2">
      <c r="A14" s="103" t="str">
        <f t="shared" si="1"/>
        <v>Zabrak Sith Student - CL3 4</v>
      </c>
      <c r="B14" s="209" t="s">
        <v>5422</v>
      </c>
      <c r="C14" s="98">
        <f t="shared" si="6"/>
        <v>4</v>
      </c>
      <c r="D14" s="99">
        <f t="shared" si="2"/>
        <v>16</v>
      </c>
      <c r="E14" s="156">
        <v>12</v>
      </c>
      <c r="F14" s="157">
        <f t="shared" si="3"/>
        <v>3</v>
      </c>
      <c r="G14" s="157">
        <f t="shared" si="4"/>
        <v>600</v>
      </c>
      <c r="H14" s="158">
        <f t="shared" si="5"/>
        <v>-12</v>
      </c>
      <c r="I14" s="159">
        <f>-27-25</f>
        <v>-52</v>
      </c>
      <c r="J14" s="160">
        <v>0</v>
      </c>
      <c r="K14" s="160">
        <f>MAX(ROUNDDOWN(HLOOKUP($B14,test,16,FALSE)/4,0),HLOOKUP($B14,test,151,FALSE))</f>
        <v>10</v>
      </c>
      <c r="L14" s="161">
        <v>-1</v>
      </c>
      <c r="M14" s="162">
        <f>HLOOKUP($B14,test,Blocks!$A$5,FALSE)</f>
        <v>0</v>
      </c>
      <c r="N14" s="162">
        <v>2</v>
      </c>
      <c r="O14" s="190">
        <v>0</v>
      </c>
      <c r="P14" s="190">
        <v>0</v>
      </c>
      <c r="Q14" s="190">
        <v>0</v>
      </c>
      <c r="R14" s="190">
        <v>0</v>
      </c>
      <c r="S14" s="190">
        <v>0</v>
      </c>
      <c r="T14" s="190">
        <v>0</v>
      </c>
      <c r="U14" s="190">
        <v>0</v>
      </c>
      <c r="V14" s="190">
        <v>4</v>
      </c>
      <c r="W14" s="190">
        <v>4</v>
      </c>
      <c r="X14" s="190">
        <v>0</v>
      </c>
      <c r="Y14" s="190">
        <v>0</v>
      </c>
      <c r="Z14" s="190">
        <v>0</v>
      </c>
      <c r="AA14" s="190">
        <v>0</v>
      </c>
      <c r="AB14" s="190">
        <v>0</v>
      </c>
      <c r="AC14" s="190">
        <v>0</v>
      </c>
      <c r="AD14" s="190">
        <v>0</v>
      </c>
      <c r="AE14" s="191" t="s">
        <v>29</v>
      </c>
      <c r="AF14" s="112">
        <v>0</v>
      </c>
      <c r="AG14" s="112">
        <v>0</v>
      </c>
      <c r="AH14" s="112">
        <v>0</v>
      </c>
      <c r="AI14" s="171"/>
      <c r="AK14" s="228" t="str">
        <f>IF(HLOOKUP($AK$2,test,Blocks!$A$33,FALSE)&lt;&gt;0,HLOOKUP($AK$2,test,Blocks!$A$33,FALSE),"")</f>
        <v>Hailfire (autofire)</v>
      </c>
      <c r="AL14" s="229"/>
      <c r="AM14" s="229"/>
      <c r="AN14" s="229"/>
      <c r="AO14" s="227" t="str">
        <f>IF(AK14&lt;&gt;"","+"&amp;HLOOKUP($AK$2,test,Blocks!$A$34,FALSE)+VLOOKUP($AK$3,Battle,$V$1,FALSE)+VLOOKUP($AK$3,Battle,$L$1,FALSE)&amp;IF(HLOOKUP($AK$2,test,Blocks!$A$35,FALSE)&lt;&gt;0," / +"&amp;HLOOKUP($AK$2,test,Blocks!$A$35,FALSE)+VLOOKUP($AK$3,Battle,$V$1,FALSE)+VLOOKUP($AK$3,Battle,$L$1,FALSE),"  ")&amp;IF(HLOOKUP($AK$2,test,Blocks!$A$36,FALSE)&lt;&gt;0," / +"&amp;HLOOKUP($AK$2,test,Blocks!$A$36,FALSE)+VLOOKUP($AK$3,Battle,$V$1,FALSE)+VLOOKUP($AK$3,Battle,$L$1,FALSE),"  "),"")</f>
        <v xml:space="preserve">+11    </v>
      </c>
      <c r="AP14" s="227"/>
      <c r="AQ14" s="125" t="str">
        <f>IF(AK14&lt;&gt;"",HLOOKUP($AK$2,test,Blocks!$A$37,FALSE)&amp;IF(HLOOKUP($AK$2,test,Blocks!$A$38,FALSE)+VLOOKUP($AK$3,Battle,$W$1,FALSE)&lt;0,"","+")&amp;HLOOKUP($AK$2,test,Blocks!$A$38,FALSE)+VLOOKUP($AK$3,Battle,$W$1,FALSE),"")</f>
        <v>3d8+7</v>
      </c>
      <c r="AR14" s="129" t="s">
        <v>4814</v>
      </c>
      <c r="AS14" s="130">
        <f>HLOOKUP($AK$2,test,Blocks!A210,FALSE)+VLOOKUP($AK$3,Battle,$AD$1,FALSE)+VLOOKUP($AK$3,Battle,$L$1,FALSE)</f>
        <v>4</v>
      </c>
      <c r="AU14" s="228" t="str">
        <f>IF(HLOOKUP($AU$2,test,Blocks!$A$33,FALSE)&lt;&gt;0,HLOOKUP($AU$2,test,Blocks!$A$33,FALSE),"")</f>
        <v>Powerful Charge &amp; Rapid Strike</v>
      </c>
      <c r="AV14" s="229"/>
      <c r="AW14" s="229"/>
      <c r="AX14" s="229"/>
      <c r="AY14" s="227" t="str">
        <f>IF(AU14&lt;&gt;"","+"&amp;HLOOKUP($AU$2,test,Blocks!$A$34,FALSE)+VLOOKUP($AU$3,Battle,$V$1,FALSE)+VLOOKUP($AU$3,Battle,$L$1,FALSE)&amp;IF(HLOOKUP($AU$2,test,Blocks!$A$35,FALSE)&lt;&gt;0," / +"&amp;HLOOKUP($AU$2,test,Blocks!$A$35,FALSE)+VLOOKUP($AU$3,Battle,$V$1,FALSE)+VLOOKUP($AU$3,Battle,$L$1,FALSE),"  ")&amp;IF(HLOOKUP($AU$2,test,Blocks!$A$36,FALSE)&lt;&gt;0," / +"&amp;HLOOKUP($AU$2,test,Blocks!$A$36,FALSE)+VLOOKUP($AU$3,Battle,$V$1,FALSE)+VLOOKUP($AU$3,Battle,$L$1,FALSE),"  "),"")</f>
        <v xml:space="preserve">+22    </v>
      </c>
      <c r="AZ14" s="227"/>
      <c r="BA14" s="125" t="str">
        <f>IF(AU14&lt;&gt;"",HLOOKUP($AU$2,test,Blocks!$A$37,FALSE)&amp;IF(HLOOKUP($AU$2,test,Blocks!$A$38,FALSE)+VLOOKUP($AU$3,Battle,$W$1,FALSE)&lt;0,"","+")&amp;HLOOKUP($AU$2,test,Blocks!$A$38,FALSE)+VLOOKUP($AU$3,Battle,$W$1,FALSE),"")</f>
        <v>3d8+20</v>
      </c>
      <c r="BB14" s="129" t="s">
        <v>4814</v>
      </c>
      <c r="BC14" s="130">
        <f>HLOOKUP($AU$2,test,Blocks!A210,FALSE)+VLOOKUP($AU$3,Battle,$AD$1,FALSE)+VLOOKUP($AU$3,Battle,$L$1,FALSE)</f>
        <v>8</v>
      </c>
    </row>
    <row r="15" spans="1:55" x14ac:dyDescent="0.2">
      <c r="A15" s="103" t="str">
        <f t="shared" si="1"/>
        <v>Zabrak Sith Mage - CL6 1</v>
      </c>
      <c r="B15" s="209" t="s">
        <v>5433</v>
      </c>
      <c r="C15" s="98">
        <f t="shared" si="6"/>
        <v>1</v>
      </c>
      <c r="D15" s="99">
        <f t="shared" si="2"/>
        <v>10</v>
      </c>
      <c r="E15" s="156">
        <v>4</v>
      </c>
      <c r="F15" s="157">
        <f t="shared" si="3"/>
        <v>6</v>
      </c>
      <c r="G15" s="157">
        <f t="shared" si="4"/>
        <v>1200</v>
      </c>
      <c r="H15" s="158">
        <f t="shared" si="5"/>
        <v>-11</v>
      </c>
      <c r="I15" s="159">
        <f>-24-4-48</f>
        <v>-76</v>
      </c>
      <c r="J15" s="160">
        <v>0</v>
      </c>
      <c r="K15" s="160">
        <v>0</v>
      </c>
      <c r="L15" s="161">
        <v>-1</v>
      </c>
      <c r="M15" s="162">
        <f>HLOOKUP($B15,test,Blocks!$A$5,FALSE)</f>
        <v>0</v>
      </c>
      <c r="N15" s="162">
        <f>HLOOKUP($B15,test,Blocks!$A$7,FALSE)+Tracker!O9</f>
        <v>6</v>
      </c>
      <c r="O15" s="190">
        <v>0</v>
      </c>
      <c r="P15" s="190">
        <v>0</v>
      </c>
      <c r="Q15" s="190">
        <v>0</v>
      </c>
      <c r="R15" s="190">
        <v>0</v>
      </c>
      <c r="S15" s="190">
        <v>0</v>
      </c>
      <c r="T15" s="190">
        <v>0</v>
      </c>
      <c r="U15" s="190">
        <v>-5</v>
      </c>
      <c r="V15" s="190">
        <v>0</v>
      </c>
      <c r="W15" s="190">
        <v>0</v>
      </c>
      <c r="X15" s="190">
        <v>0</v>
      </c>
      <c r="Y15" s="190">
        <v>0</v>
      </c>
      <c r="Z15" s="190">
        <v>0</v>
      </c>
      <c r="AA15" s="190">
        <v>0</v>
      </c>
      <c r="AB15" s="190">
        <v>0</v>
      </c>
      <c r="AC15" s="190">
        <v>0</v>
      </c>
      <c r="AD15" s="190">
        <v>0</v>
      </c>
      <c r="AE15" s="191" t="s">
        <v>29</v>
      </c>
      <c r="AF15" s="112">
        <v>0</v>
      </c>
      <c r="AG15" s="112">
        <v>0</v>
      </c>
      <c r="AH15" s="112">
        <v>0</v>
      </c>
      <c r="AI15" s="171"/>
      <c r="AK15" s="228" t="str">
        <f>IF(HLOOKUP($AK$2,test,Blocks!$A$39,FALSE)&lt;&gt;0,HLOOKUP($AK$2,test,Blocks!$A$39,FALSE),"")</f>
        <v/>
      </c>
      <c r="AL15" s="229"/>
      <c r="AM15" s="229"/>
      <c r="AN15" s="229"/>
      <c r="AO15" s="227" t="str">
        <f>IF(AK15&lt;&gt;"","+"&amp;HLOOKUP($AK$2,test,Blocks!$A$40,FALSE)+VLOOKUP($AK$3,Battle,$V$1,FALSE)+VLOOKUP($AK$3,Battle,$L$1,FALSE)&amp;IF(HLOOKUP($AK$2,test,Blocks!$A$41,FALSE)&lt;&gt;0," / +"&amp;HLOOKUP($AK$2,test,Blocks!$A$41,FALSE)+VLOOKUP($AK$3,Battle,$V$1,FALSE)+VLOOKUP($AK$3,Battle,$L$1,FALSE),"  ")&amp;IF(HLOOKUP($AK$2,test,Blocks!$A$42,FALSE)&lt;&gt;0," / +"&amp;HLOOKUP($AK$2,test,Blocks!$A$42,FALSE)+VLOOKUP($AK$3,Battle,$V$1,FALSE)+VLOOKUP($AK$3,Battle,$L$1,FALSE),"  "),"")</f>
        <v/>
      </c>
      <c r="AP15" s="227"/>
      <c r="AQ15" s="125" t="str">
        <f>IF(AK15&lt;&gt;"",HLOOKUP($AK$2,test,Blocks!$A$43,FALSE)&amp;IF(HLOOKUP($AK$2,test,Blocks!$A$44,FALSE)+VLOOKUP($AK$3,Battle,$W$1,FALSE)&lt;0,"","+")&amp;HLOOKUP($AK$2,test,Blocks!$A$44,FALSE)+VLOOKUP($AK$3,Battle,$W$1,FALSE),"")</f>
        <v/>
      </c>
      <c r="AR15" s="129" t="s">
        <v>4815</v>
      </c>
      <c r="AS15" s="130">
        <f>HLOOKUP($AK$2,test,Blocks!A211,FALSE)+VLOOKUP($AK$3,Battle,$AD$1,FALSE)+VLOOKUP($AK$3,Battle,$L$1,FALSE)</f>
        <v>7</v>
      </c>
      <c r="AU15" s="228" t="str">
        <f>IF(HLOOKUP($AU$2,test,Blocks!$A$39,FALSE)&lt;&gt;0,HLOOKUP($AU$2,test,Blocks!$A$39,FALSE),"")</f>
        <v>Rapid Strike</v>
      </c>
      <c r="AV15" s="229"/>
      <c r="AW15" s="229"/>
      <c r="AX15" s="229"/>
      <c r="AY15" s="227" t="str">
        <f>IF(AU15&lt;&gt;"","+"&amp;HLOOKUP($AU$2,test,Blocks!$A$40,FALSE)+VLOOKUP($AU$3,Battle,$V$1,FALSE)+VLOOKUP($AU$3,Battle,$L$1,FALSE)&amp;IF(HLOOKUP($AU$2,test,Blocks!$A$41,FALSE)&lt;&gt;0," / +"&amp;HLOOKUP($AU$2,test,Blocks!$A$41,FALSE)+VLOOKUP($AU$3,Battle,$V$1,FALSE)+VLOOKUP($AU$3,Battle,$L$1,FALSE),"  ")&amp;IF(HLOOKUP($AU$2,test,Blocks!$A$42,FALSE)&lt;&gt;0," / +"&amp;HLOOKUP($AU$2,test,Blocks!$A$42,FALSE)+VLOOKUP($AU$3,Battle,$V$1,FALSE)+VLOOKUP($AU$3,Battle,$L$1,FALSE),"  "),"")</f>
        <v xml:space="preserve">+18    </v>
      </c>
      <c r="AZ15" s="227"/>
      <c r="BA15" s="125" t="str">
        <f>IF(AU15&lt;&gt;"",HLOOKUP($AU$2,test,Blocks!$A$43,FALSE)&amp;IF(HLOOKUP($AU$2,test,Blocks!$A$44,FALSE)+VLOOKUP($AU$3,Battle,$W$1,FALSE)&lt;0,"","+")&amp;HLOOKUP($AU$2,test,Blocks!$A$44,FALSE)+VLOOKUP($AU$3,Battle,$W$1,FALSE),"")</f>
        <v>3d8+16</v>
      </c>
      <c r="BB15" s="129" t="s">
        <v>4815</v>
      </c>
      <c r="BC15" s="130">
        <f>HLOOKUP($AU$2,test,Blocks!A211,FALSE)+VLOOKUP($AU$3,Battle,$AD$1,FALSE)+VLOOKUP($AU$3,Battle,$L$1,FALSE)</f>
        <v>5</v>
      </c>
    </row>
    <row r="16" spans="1:55" x14ac:dyDescent="0.2">
      <c r="A16" s="103" t="str">
        <f t="shared" si="1"/>
        <v>Zabrak Sith Mage - CL6 2</v>
      </c>
      <c r="B16" s="209" t="s">
        <v>5433</v>
      </c>
      <c r="C16" s="98">
        <f t="shared" si="6"/>
        <v>2</v>
      </c>
      <c r="D16" s="99">
        <f t="shared" si="2"/>
        <v>10</v>
      </c>
      <c r="E16" s="156">
        <v>4</v>
      </c>
      <c r="F16" s="157">
        <f t="shared" si="3"/>
        <v>6</v>
      </c>
      <c r="G16" s="157">
        <f t="shared" si="4"/>
        <v>1200</v>
      </c>
      <c r="H16" s="158">
        <f t="shared" si="5"/>
        <v>-16</v>
      </c>
      <c r="I16" s="159">
        <f>-23-34-24</f>
        <v>-81</v>
      </c>
      <c r="J16" s="160">
        <v>0</v>
      </c>
      <c r="K16" s="160">
        <v>0</v>
      </c>
      <c r="L16" s="161">
        <v>-1</v>
      </c>
      <c r="M16" s="162">
        <f>HLOOKUP($B16,test,Blocks!$A$5,FALSE)</f>
        <v>0</v>
      </c>
      <c r="N16" s="162">
        <f>HLOOKUP($B16,test,Blocks!$A$7,FALSE)+Tracker!O10</f>
        <v>6</v>
      </c>
      <c r="O16" s="190">
        <v>0</v>
      </c>
      <c r="P16" s="190">
        <v>0</v>
      </c>
      <c r="Q16" s="190">
        <v>0</v>
      </c>
      <c r="R16" s="190">
        <v>0</v>
      </c>
      <c r="S16" s="190">
        <v>0</v>
      </c>
      <c r="T16" s="190">
        <v>0</v>
      </c>
      <c r="U16" s="190">
        <v>0</v>
      </c>
      <c r="V16" s="190">
        <v>0</v>
      </c>
      <c r="W16" s="190">
        <v>0</v>
      </c>
      <c r="X16" s="190">
        <v>0</v>
      </c>
      <c r="Y16" s="190">
        <v>0</v>
      </c>
      <c r="Z16" s="190">
        <v>0</v>
      </c>
      <c r="AA16" s="190">
        <v>0</v>
      </c>
      <c r="AB16" s="190">
        <v>0</v>
      </c>
      <c r="AC16" s="190">
        <v>0</v>
      </c>
      <c r="AD16" s="190">
        <v>0</v>
      </c>
      <c r="AE16" s="191" t="s">
        <v>29</v>
      </c>
      <c r="AF16" s="112">
        <v>0</v>
      </c>
      <c r="AG16" s="112">
        <v>0</v>
      </c>
      <c r="AH16" s="112">
        <v>0</v>
      </c>
      <c r="AI16" s="171"/>
      <c r="AK16" s="228" t="str">
        <f>IF(HLOOKUP($AK$2,test,Blocks!$A$45,FALSE)&lt;&gt;0,HLOOKUP($AK$2,test,Blocks!$A$45,FALSE),"")</f>
        <v/>
      </c>
      <c r="AL16" s="229"/>
      <c r="AM16" s="229"/>
      <c r="AN16" s="229"/>
      <c r="AO16" s="227" t="str">
        <f>IF(AK16&lt;&gt;"","+"&amp;HLOOKUP($AK$2,test,Blocks!$A$46,FALSE)+VLOOKUP($AK$3,Battle,$V$1,FALSE)+VLOOKUP($AK$3,Battle,$L$1,FALSE)&amp;IF(HLOOKUP($AK$2,test,Blocks!$A$47,FALSE)&lt;&gt;0," / +"&amp;HLOOKUP($AK$2,test,Blocks!$A$47,FALSE)+VLOOKUP($AK$3,Battle,$V$1,FALSE)+VLOOKUP($AK$3,Battle,$L$1,FALSE),"  ")&amp;IF(HLOOKUP($AK$2,test,Blocks!$A$48,FALSE)&lt;&gt;0," / +"&amp;HLOOKUP($AK$2,test,Blocks!$A$48,FALSE)+VLOOKUP($AK$3,Battle,$V$1,FALSE)+VLOOKUP($AK$3,Battle,$L$1,FALSE),"  "),"")</f>
        <v/>
      </c>
      <c r="AP16" s="227"/>
      <c r="AQ16" s="125" t="str">
        <f>IF(AK16&lt;&gt;"",HLOOKUP($AK$2,test,Blocks!$A$49,FALSE)&amp;IF(HLOOKUP($AK$2,test,Blocks!$A$50,FALSE)+VLOOKUP($AK$3,Battle,$W$1,FALSE)&lt;0,"","+")&amp;HLOOKUP($AK$2,test,Blocks!$A$50,FALSE)+VLOOKUP($AK$3,Battle,$W$1,FALSE),"")</f>
        <v/>
      </c>
      <c r="AR16" s="129" t="s">
        <v>4816</v>
      </c>
      <c r="AS16" s="130">
        <f>HLOOKUP($AK$2,test,Blocks!A212,FALSE)+VLOOKUP($AK$3,Battle,$AD$1,FALSE)+VLOOKUP($AK$3,Battle,$L$1,FALSE)</f>
        <v>7</v>
      </c>
      <c r="AU16" s="228" t="str">
        <f>IF(HLOOKUP($AU$2,test,Blocks!$A$45,FALSE)&lt;&gt;0,HLOOKUP($AU$2,test,Blocks!$A$45,FALSE),"")</f>
        <v/>
      </c>
      <c r="AV16" s="229"/>
      <c r="AW16" s="229"/>
      <c r="AX16" s="229"/>
      <c r="AY16" s="227" t="str">
        <f>IF(AU16&lt;&gt;"","+"&amp;HLOOKUP($AU$2,test,Blocks!$A$46,FALSE)+VLOOKUP($AU$3,Battle,$V$1,FALSE)+VLOOKUP($AU$3,Battle,$L$1,FALSE)&amp;IF(HLOOKUP($AU$2,test,Blocks!$A$47,FALSE)&lt;&gt;0," / +"&amp;HLOOKUP($AU$2,test,Blocks!$A$47,FALSE)+VLOOKUP($AU$3,Battle,$V$1,FALSE)+VLOOKUP($AU$3,Battle,$L$1,FALSE),"  ")&amp;IF(HLOOKUP($AU$2,test,Blocks!$A$48,FALSE)&lt;&gt;0," / +"&amp;HLOOKUP($AU$2,test,Blocks!$A$48,FALSE)+VLOOKUP($AU$3,Battle,$V$1,FALSE)+VLOOKUP($AU$3,Battle,$L$1,FALSE),"  "),"")</f>
        <v/>
      </c>
      <c r="AZ16" s="227"/>
      <c r="BA16" s="125" t="str">
        <f>IF(AU16&lt;&gt;"",HLOOKUP($AU$2,test,Blocks!$A$49,FALSE)&amp;IF(HLOOKUP($AU$2,test,Blocks!$A$50,FALSE)+VLOOKUP($AU$3,Battle,$W$1,FALSE)&lt;0,"","+")&amp;HLOOKUP($AU$2,test,Blocks!$A$50,FALSE)+VLOOKUP($AU$3,Battle,$W$1,FALSE),"")</f>
        <v/>
      </c>
      <c r="BB16" s="129" t="s">
        <v>4816</v>
      </c>
      <c r="BC16" s="130">
        <f>HLOOKUP($AU$2,test,Blocks!A212,FALSE)+VLOOKUP($AU$3,Battle,$AD$1,FALSE)+VLOOKUP($AU$3,Battle,$L$1,FALSE)</f>
        <v>5</v>
      </c>
    </row>
    <row r="17" spans="1:55" x14ac:dyDescent="0.2">
      <c r="A17" s="103" t="str">
        <f t="shared" si="1"/>
        <v xml:space="preserve"> </v>
      </c>
      <c r="B17" s="209"/>
      <c r="C17" s="98"/>
      <c r="D17" s="99"/>
      <c r="E17" s="156"/>
      <c r="F17" s="157"/>
      <c r="G17" s="157"/>
      <c r="H17" s="158"/>
      <c r="I17" s="159"/>
      <c r="J17" s="160"/>
      <c r="K17" s="160"/>
      <c r="L17" s="161"/>
      <c r="M17" s="162"/>
      <c r="N17" s="162"/>
      <c r="O17" s="190"/>
      <c r="P17" s="190"/>
      <c r="Q17" s="190"/>
      <c r="R17" s="190"/>
      <c r="S17" s="190"/>
      <c r="T17" s="190"/>
      <c r="U17" s="190"/>
      <c r="V17" s="190"/>
      <c r="W17" s="190"/>
      <c r="X17" s="190"/>
      <c r="Y17" s="190"/>
      <c r="Z17" s="190"/>
      <c r="AA17" s="190"/>
      <c r="AB17" s="190"/>
      <c r="AC17" s="190"/>
      <c r="AD17" s="190"/>
      <c r="AE17" s="191"/>
      <c r="AF17" s="112"/>
      <c r="AG17" s="112"/>
      <c r="AH17" s="112"/>
      <c r="AI17" s="171"/>
      <c r="AK17" s="133" t="str">
        <f>HLOOKUP($AK$2,test,Blocks!$A$51,FALSE)&amp;IF(HLOOKUP($AK$2,test,Blocks!$A$52,FALSE)="Ranged"," - "&amp;HLOOKUP($AK$2,test,Blocks!$A$53,FALSE)-VLOOKUP($AK$3,Battle,$AG$1,FALSE),"")</f>
        <v>Off-hand holdout blaster - 12</v>
      </c>
      <c r="AL17" s="134"/>
      <c r="AM17" s="134"/>
      <c r="AN17" s="135"/>
      <c r="AO17" s="226" t="str">
        <f>"+"&amp;HLOOKUP($AK$2,test,Blocks!$A$54,FALSE)+VLOOKUP($AK$3,Battle,$V$1,FALSE)+VLOOKUP($AK$3,Battle,$L$1,FALSE)&amp;IF(HLOOKUP($AK$2,test,Blocks!$A$55,FALSE)&lt;&gt;0," / +"&amp;HLOOKUP($AK$2,test,Blocks!$A$55,FALSE)+VLOOKUP($AK$3,Battle,$V$1,FALSE)+VLOOKUP($AK$3,Battle,$L$1,FALSE),"  ")&amp;IF(HLOOKUP($AK$2,test,Blocks!$A$56,FALSE)&lt;&gt;0," / +"&amp;HLOOKUP($AK$2,test,Blocks!$A$56,FALSE)+VLOOKUP($AK$3,Battle,$V$1,FALSE)+VLOOKUP($AK$3,Battle,$L$1,FALSE),"  ")</f>
        <v xml:space="preserve">+16    </v>
      </c>
      <c r="AP17" s="226"/>
      <c r="AQ17" s="136" t="str">
        <f>HLOOKUP($AK$2,test,Blocks!$A$57,FALSE)&amp;IF(HLOOKUP($AK$2,test,Blocks!$A$58,FALSE)+VLOOKUP($AK$3,Battle,$W$1,FALSE)&lt;0,"","+")&amp;HLOOKUP($AK$2,test,Blocks!$A$58,FALSE)+VLOOKUP($AK$3,Battle,$W$1,FALSE)</f>
        <v>3d4+6</v>
      </c>
      <c r="AR17" s="129" t="s">
        <v>4817</v>
      </c>
      <c r="AS17" s="130">
        <f>HLOOKUP($AK$2,test,Blocks!A213,FALSE)+VLOOKUP($AK$3,Battle,$AD$1,FALSE)+VLOOKUP($AK$3,Battle,$L$1,FALSE)</f>
        <v>7</v>
      </c>
      <c r="AU17" s="133" t="str">
        <f>HLOOKUP($AU$2,test,Blocks!$A$51,FALSE)&amp;IF(HLOOKUP($AU$2,test,Blocks!$A$52,FALSE)="Ranged"," - "&amp;HLOOKUP($AU$2,test,Blocks!$A$53,FALSE)-VLOOKUP($AU$3,Battle,$AG$1,FALSE),"")</f>
        <v/>
      </c>
      <c r="AV17" s="134"/>
      <c r="AW17" s="134"/>
      <c r="AX17" s="135"/>
      <c r="AY17" s="226" t="e">
        <f>"+"&amp;HLOOKUP($AU$2,test,Blocks!$A$54,FALSE)+VLOOKUP($AU$3,Battle,$V$1,FALSE)+VLOOKUP($AU$3,Battle,$L$1,FALSE)&amp;IF(HLOOKUP($AU$2,test,Blocks!$A$55,FALSE)&lt;&gt;0," / +"&amp;HLOOKUP($AU$2,test,Blocks!$A$55,FALSE)+VLOOKUP($AU$3,Battle,$V$1,FALSE)+VLOOKUP($AU$3,Battle,$L$1,FALSE),"  ")&amp;IF(HLOOKUP($AU$2,test,Blocks!$A$56,FALSE)&lt;&gt;0," / +"&amp;HLOOKUP($AU$2,test,Blocks!$A$56,FALSE)+VLOOKUP($AU$3,Battle,$V$1,FALSE)+VLOOKUP($AU$3,Battle,$L$1,FALSE),"  ")</f>
        <v>#VALUE!</v>
      </c>
      <c r="AZ17" s="226"/>
      <c r="BA17" s="136" t="e">
        <f>HLOOKUP($AU$2,test,Blocks!$A$57,FALSE)&amp;IF(HLOOKUP($AU$2,test,Blocks!$A$58,FALSE)+VLOOKUP($AU$3,Battle,$W$1,FALSE)&lt;0,"","+")&amp;HLOOKUP($AU$2,test,Blocks!$A$58,FALSE)+VLOOKUP($AU$3,Battle,$W$1,FALSE)</f>
        <v>#N/A</v>
      </c>
      <c r="BB17" s="129" t="s">
        <v>4817</v>
      </c>
      <c r="BC17" s="130">
        <f>HLOOKUP($AU$2,test,Blocks!A213,FALSE)+VLOOKUP($AU$3,Battle,$AD$1,FALSE)+VLOOKUP($AU$3,Battle,$L$1,FALSE)</f>
        <v>5</v>
      </c>
    </row>
    <row r="18" spans="1:55" x14ac:dyDescent="0.2">
      <c r="A18" s="103" t="str">
        <f t="shared" si="1"/>
        <v xml:space="preserve"> </v>
      </c>
      <c r="B18" s="209"/>
      <c r="C18" s="98"/>
      <c r="D18" s="99"/>
      <c r="E18" s="156"/>
      <c r="F18" s="157"/>
      <c r="G18" s="157"/>
      <c r="H18" s="158"/>
      <c r="I18" s="159"/>
      <c r="J18" s="160"/>
      <c r="K18" s="160"/>
      <c r="L18" s="161"/>
      <c r="M18" s="162"/>
      <c r="N18" s="162"/>
      <c r="O18" s="190"/>
      <c r="P18" s="190"/>
      <c r="Q18" s="190"/>
      <c r="R18" s="190"/>
      <c r="S18" s="190"/>
      <c r="T18" s="190"/>
      <c r="U18" s="190"/>
      <c r="V18" s="190"/>
      <c r="W18" s="190"/>
      <c r="X18" s="190"/>
      <c r="Y18" s="190"/>
      <c r="Z18" s="190"/>
      <c r="AA18" s="190"/>
      <c r="AB18" s="190"/>
      <c r="AC18" s="190"/>
      <c r="AD18" s="190"/>
      <c r="AE18" s="191"/>
      <c r="AF18" s="112"/>
      <c r="AG18" s="112"/>
      <c r="AH18" s="112"/>
      <c r="AI18" s="171"/>
      <c r="AK18" s="228" t="str">
        <f>IF(HLOOKUP($AK$2,test,Blocks!$A$59,FALSE)&lt;&gt;0,HLOOKUP($AK$2,test,Blocks!$A$59,FALSE),"")</f>
        <v>Rapid Shot</v>
      </c>
      <c r="AL18" s="229"/>
      <c r="AM18" s="229"/>
      <c r="AN18" s="229"/>
      <c r="AO18" s="227" t="str">
        <f>IF(AK18&lt;&gt;"","+"&amp;HLOOKUP($AK$2,test,Blocks!$A$60,FALSE)+VLOOKUP($AK$3,Battle,$V$1,FALSE)+VLOOKUP($AK$3,Battle,$L$1,FALSE)&amp;IF(HLOOKUP($AK$2,test,Blocks!$A$61,FALSE)&lt;&gt;0," / +"&amp;HLOOKUP($AK$2,test,Blocks!$A$61,FALSE)+VLOOKUP($AK$3,Battle,$V$1,FALSE)+VLOOKUP($AK$3,Battle,$L$1,FALSE),"  ")&amp;IF(HLOOKUP($AK$2,test,Blocks!$A$62,FALSE)&lt;&gt;0," / +"&amp;HLOOKUP($AK$2,test,Blocks!$A$62,FALSE)+VLOOKUP($AK$3,Battle,$V$1,FALSE)+VLOOKUP($AK$3,Battle,$L$1,FALSE),"  "),"")</f>
        <v xml:space="preserve">+16    </v>
      </c>
      <c r="AP18" s="227"/>
      <c r="AQ18" s="125" t="str">
        <f>IF(AK18&lt;&gt;"",HLOOKUP($AK$2,test,Blocks!$A$63,FALSE)&amp;IF(HLOOKUP($AK$2,test,Blocks!$A$64,FALSE)+VLOOKUP($AK$3,Battle,$W$1,FALSE)&lt;0,"","+")&amp;HLOOKUP($AK$2,test,Blocks!$A$64,FALSE)+VLOOKUP($AK$3,Battle,$W$1,FALSE),"")</f>
        <v>4d4+6</v>
      </c>
      <c r="AR18" s="129" t="s">
        <v>4818</v>
      </c>
      <c r="AS18" s="130">
        <f>HLOOKUP($AK$2,test,Blocks!A214,FALSE)+VLOOKUP($AK$3,Battle,$AD$1,FALSE)+VLOOKUP($AK$3,Battle,$L$1,FALSE)</f>
        <v>7</v>
      </c>
      <c r="AU18" s="228" t="str">
        <f>IF(HLOOKUP($AU$2,test,Blocks!$A$59,FALSE)&lt;&gt;0,HLOOKUP($AU$2,test,Blocks!$A$59,FALSE),"")</f>
        <v/>
      </c>
      <c r="AV18" s="229"/>
      <c r="AW18" s="229"/>
      <c r="AX18" s="229"/>
      <c r="AY18" s="227" t="str">
        <f>IF(AU18&lt;&gt;"","+"&amp;HLOOKUP($AU$2,test,Blocks!$A$60,FALSE)+VLOOKUP($AU$3,Battle,$V$1,FALSE)+VLOOKUP($AU$3,Battle,$L$1,FALSE)&amp;IF(HLOOKUP($AU$2,test,Blocks!$A$61,FALSE)&lt;&gt;0," / +"&amp;HLOOKUP($AU$2,test,Blocks!$A$61,FALSE)+VLOOKUP($AU$3,Battle,$V$1,FALSE)+VLOOKUP($AU$3,Battle,$L$1,FALSE),"  ")&amp;IF(HLOOKUP($AU$2,test,Blocks!$A$62,FALSE)&lt;&gt;0," / +"&amp;HLOOKUP($AU$2,test,Blocks!$A$62,FALSE)+VLOOKUP($AU$3,Battle,$V$1,FALSE)+VLOOKUP($AU$3,Battle,$L$1,FALSE),"  "),"")</f>
        <v/>
      </c>
      <c r="AZ18" s="227"/>
      <c r="BA18" s="125" t="str">
        <f>IF(AU18&lt;&gt;"",HLOOKUP($AU$2,test,Blocks!$A$63,FALSE)&amp;IF(HLOOKUP($AU$2,test,Blocks!$A$64,FALSE)+VLOOKUP($AU$3,Battle,$W$1,FALSE)&lt;0,"","+")&amp;HLOOKUP($AU$2,test,Blocks!$A$64,FALSE)+VLOOKUP($AU$3,Battle,$W$1,FALSE),"")</f>
        <v/>
      </c>
      <c r="BB18" s="129" t="s">
        <v>4818</v>
      </c>
      <c r="BC18" s="130">
        <f>HLOOKUP($AU$2,test,Blocks!A214,FALSE)+VLOOKUP($AU$3,Battle,$AD$1,FALSE)+VLOOKUP($AU$3,Battle,$L$1,FALSE)</f>
        <v>5</v>
      </c>
    </row>
    <row r="19" spans="1:55" x14ac:dyDescent="0.2">
      <c r="A19" s="103" t="str">
        <f t="shared" si="1"/>
        <v xml:space="preserve"> </v>
      </c>
      <c r="B19" s="209"/>
      <c r="C19" s="98"/>
      <c r="D19" s="99"/>
      <c r="E19" s="156"/>
      <c r="F19" s="157"/>
      <c r="G19" s="157"/>
      <c r="H19" s="158"/>
      <c r="I19" s="159"/>
      <c r="J19" s="160"/>
      <c r="K19" s="160"/>
      <c r="L19" s="161"/>
      <c r="M19" s="162"/>
      <c r="N19" s="162"/>
      <c r="O19" s="190"/>
      <c r="P19" s="190"/>
      <c r="Q19" s="190"/>
      <c r="R19" s="190"/>
      <c r="S19" s="190"/>
      <c r="T19" s="190"/>
      <c r="U19" s="190"/>
      <c r="V19" s="190"/>
      <c r="W19" s="190"/>
      <c r="X19" s="190"/>
      <c r="Y19" s="190"/>
      <c r="Z19" s="190"/>
      <c r="AA19" s="190"/>
      <c r="AB19" s="190"/>
      <c r="AC19" s="190"/>
      <c r="AD19" s="190"/>
      <c r="AE19" s="191"/>
      <c r="AF19" s="112"/>
      <c r="AG19" s="112"/>
      <c r="AH19" s="112"/>
      <c r="AI19" s="171"/>
      <c r="AK19" s="228" t="str">
        <f>IF(HLOOKUP($AK$2,test,Blocks!$A$65,FALSE)&lt;&gt;0,HLOOKUP($AK$2,test,Blocks!$A$65,FALSE),"")</f>
        <v/>
      </c>
      <c r="AL19" s="229"/>
      <c r="AM19" s="229"/>
      <c r="AN19" s="229"/>
      <c r="AO19" s="227" t="str">
        <f>IF(AK19&lt;&gt;"","+"&amp;HLOOKUP($AK$2,test,Blocks!$A$66,FALSE)+VLOOKUP($AK$3,Battle,$V$1,FALSE)+VLOOKUP($AK$3,Battle,$L$1,FALSE)&amp;IF(HLOOKUP($AK$2,test,Blocks!$A$67,FALSE)&lt;&gt;0," / +"&amp;HLOOKUP($AK$2,test,Blocks!$A$67,FALSE)+VLOOKUP($AK$3,Battle,$V$1,FALSE)+VLOOKUP($AK$3,Battle,$L$1,FALSE),"  ")&amp;IF(HLOOKUP($AK$2,test,Blocks!$A$68,FALSE)&lt;&gt;0," / +"&amp;HLOOKUP($AK$2,test,Blocks!$A$68,FALSE)+VLOOKUP($AK$3,Battle,$V$1,FALSE)+VLOOKUP($AK$3,Battle,$L$1,FALSE),"  "),"")</f>
        <v/>
      </c>
      <c r="AP19" s="227"/>
      <c r="AQ19" s="125" t="str">
        <f>IF(AK19&lt;&gt;"",HLOOKUP($AK$2,test,Blocks!$A$69,FALSE)&amp;IF(HLOOKUP($AK$2,test,Blocks!$A$70,FALSE)+VLOOKUP($AK$3,Battle,$W$1,FALSE)&lt;0,"","+")&amp;HLOOKUP($AK$2,test,Blocks!$A$70,FALSE)+VLOOKUP($AK$3,Battle,$W$1,FALSE),"")</f>
        <v/>
      </c>
      <c r="AR19" s="129" t="s">
        <v>4819</v>
      </c>
      <c r="AS19" s="130">
        <f>HLOOKUP($AK$2,test,Blocks!A215,FALSE)+VLOOKUP($AK$3,Battle,$AD$1,FALSE)+VLOOKUP($AK$3,Battle,$L$1,FALSE)</f>
        <v>12</v>
      </c>
      <c r="AU19" s="228" t="str">
        <f>IF(HLOOKUP($AU$2,test,Blocks!$A$65,FALSE)&lt;&gt;0,HLOOKUP($AU$2,test,Blocks!$A$65,FALSE),"")</f>
        <v/>
      </c>
      <c r="AV19" s="229"/>
      <c r="AW19" s="229"/>
      <c r="AX19" s="229"/>
      <c r="AY19" s="227" t="str">
        <f>IF(AU19&lt;&gt;"","+"&amp;HLOOKUP($AU$2,test,Blocks!$A$66,FALSE)+VLOOKUP($AU$3,Battle,$V$1,FALSE)+VLOOKUP($AU$3,Battle,$L$1,FALSE)&amp;IF(HLOOKUP($AU$2,test,Blocks!$A$67,FALSE)&lt;&gt;0," / +"&amp;HLOOKUP($AU$2,test,Blocks!$A$67,FALSE)+VLOOKUP($AU$3,Battle,$V$1,FALSE)+VLOOKUP($AU$3,Battle,$L$1,FALSE),"  ")&amp;IF(HLOOKUP($AU$2,test,Blocks!$A$68,FALSE)&lt;&gt;0," / +"&amp;HLOOKUP($AU$2,test,Blocks!$A$68,FALSE)+VLOOKUP($AU$3,Battle,$V$1,FALSE)+VLOOKUP($AU$3,Battle,$L$1,FALSE),"  "),"")</f>
        <v/>
      </c>
      <c r="AZ19" s="227"/>
      <c r="BA19" s="125" t="str">
        <f>IF(AU19&lt;&gt;"",HLOOKUP($AU$2,test,Blocks!$A$69,FALSE)&amp;IF(HLOOKUP($AU$2,test,Blocks!$A$70,FALSE)+VLOOKUP($AU$3,Battle,$W$1,FALSE)&lt;0,"","+")&amp;HLOOKUP($AU$2,test,Blocks!$A$70,FALSE)+VLOOKUP($AU$3,Battle,$W$1,FALSE),"")</f>
        <v/>
      </c>
      <c r="BB19" s="129" t="s">
        <v>4819</v>
      </c>
      <c r="BC19" s="130">
        <f>HLOOKUP($AU$2,test,Blocks!A215,FALSE)+VLOOKUP($AU$3,Battle,$AD$1,FALSE)+VLOOKUP($AU$3,Battle,$L$1,FALSE)</f>
        <v>5</v>
      </c>
    </row>
    <row r="20" spans="1:55" x14ac:dyDescent="0.2">
      <c r="A20" s="103" t="str">
        <f t="shared" si="1"/>
        <v xml:space="preserve"> </v>
      </c>
      <c r="B20" s="209"/>
      <c r="C20" s="98"/>
      <c r="D20" s="99"/>
      <c r="E20" s="156"/>
      <c r="F20" s="157"/>
      <c r="G20" s="157"/>
      <c r="H20" s="158"/>
      <c r="I20" s="159"/>
      <c r="J20" s="160"/>
      <c r="K20" s="160"/>
      <c r="L20" s="161"/>
      <c r="M20" s="162"/>
      <c r="N20" s="162"/>
      <c r="O20" s="190"/>
      <c r="P20" s="190"/>
      <c r="Q20" s="190"/>
      <c r="R20" s="190"/>
      <c r="S20" s="190"/>
      <c r="T20" s="190"/>
      <c r="U20" s="190"/>
      <c r="V20" s="190"/>
      <c r="W20" s="190"/>
      <c r="X20" s="190"/>
      <c r="Y20" s="190"/>
      <c r="Z20" s="190"/>
      <c r="AA20" s="190"/>
      <c r="AB20" s="190"/>
      <c r="AC20" s="190"/>
      <c r="AD20" s="190"/>
      <c r="AE20" s="191"/>
      <c r="AF20" s="112"/>
      <c r="AG20" s="112"/>
      <c r="AH20" s="112"/>
      <c r="AI20" s="171"/>
      <c r="AK20" s="228" t="str">
        <f>IF(HLOOKUP($AK$2,test,Blocks!$A$71,FALSE)&lt;&gt;0,HLOOKUP($AK$2,test,Blocks!$A$71,FALSE),"")</f>
        <v/>
      </c>
      <c r="AL20" s="229"/>
      <c r="AM20" s="229"/>
      <c r="AN20" s="229"/>
      <c r="AO20" s="227" t="str">
        <f>IF(AK20&lt;&gt;"","+"&amp;HLOOKUP($AK$2,test,Blocks!$A$72,FALSE)+VLOOKUP($AK$3,Battle,$V$1,FALSE)+VLOOKUP($AK$3,Battle,$L$1,FALSE)&amp;IF(HLOOKUP($AK$2,test,Blocks!$A$73,FALSE)&lt;&gt;0," / +"&amp;HLOOKUP($AK$2,test,Blocks!$A$73,FALSE)+VLOOKUP($AK$3,Battle,$V$1,FALSE)+VLOOKUP($AK$3,Battle,$L$1,FALSE),"  ")&amp;IF(HLOOKUP($AK$2,test,Blocks!$A$74,FALSE)&lt;&gt;0," / +"&amp;HLOOKUP($AK$2,test,Blocks!$A$74,FALSE)+VLOOKUP($AK$3,Battle,$V$1,FALSE)+VLOOKUP($AK$3,Battle,$L$1,FALSE),"  "),"")</f>
        <v/>
      </c>
      <c r="AP20" s="227"/>
      <c r="AQ20" s="125" t="str">
        <f>IF(AK20&lt;&gt;"",HLOOKUP($AK$2,test,Blocks!$A$75,FALSE)&amp;IF(HLOOKUP($AK$2,test,Blocks!$A$76,FALSE)+VLOOKUP($AK$3,Battle,$W$1,FALSE)&lt;0,"","+")&amp;HLOOKUP($AK$2,test,Blocks!$A$76,FALSE)+VLOOKUP($AK$3,Battle,$W$1,FALSE),"")</f>
        <v/>
      </c>
      <c r="AR20" s="129" t="s">
        <v>4820</v>
      </c>
      <c r="AS20" s="130">
        <f>HLOOKUP($AK$2,test,Blocks!A216,FALSE)+VLOOKUP($AK$3,Battle,$AD$1,FALSE)+VLOOKUP($AK$3,Battle,$L$1,FALSE)</f>
        <v>7</v>
      </c>
      <c r="AU20" s="228" t="str">
        <f>IF(HLOOKUP($AU$2,test,Blocks!$A$71,FALSE)&lt;&gt;0,HLOOKUP($AU$2,test,Blocks!$A$71,FALSE),"")</f>
        <v/>
      </c>
      <c r="AV20" s="229"/>
      <c r="AW20" s="229"/>
      <c r="AX20" s="229"/>
      <c r="AY20" s="227" t="str">
        <f>IF(AU20&lt;&gt;"","+"&amp;HLOOKUP($AU$2,test,Blocks!$A$72,FALSE)+VLOOKUP($AU$3,Battle,$V$1,FALSE)+VLOOKUP($AU$3,Battle,$L$1,FALSE)&amp;IF(HLOOKUP($AU$2,test,Blocks!$A$73,FALSE)&lt;&gt;0," / +"&amp;HLOOKUP($AU$2,test,Blocks!$A$73,FALSE)+VLOOKUP($AU$3,Battle,$V$1,FALSE)+VLOOKUP($AU$3,Battle,$L$1,FALSE),"  ")&amp;IF(HLOOKUP($AU$2,test,Blocks!$A$74,FALSE)&lt;&gt;0," / +"&amp;HLOOKUP($AU$2,test,Blocks!$A$74,FALSE)+VLOOKUP($AU$3,Battle,$V$1,FALSE)+VLOOKUP($AU$3,Battle,$L$1,FALSE),"  "),"")</f>
        <v/>
      </c>
      <c r="AZ20" s="227"/>
      <c r="BA20" s="125" t="str">
        <f>IF(AU20&lt;&gt;"",HLOOKUP($AU$2,test,Blocks!$A$75,FALSE)&amp;IF(HLOOKUP($AU$2,test,Blocks!$A$76,FALSE)+VLOOKUP($AU$3,Battle,$W$1,FALSE)&lt;0,"","+")&amp;HLOOKUP($AU$2,test,Blocks!$A$76,FALSE)+VLOOKUP($AU$3,Battle,$W$1,FALSE),"")</f>
        <v/>
      </c>
      <c r="BB20" s="129" t="s">
        <v>4820</v>
      </c>
      <c r="BC20" s="130">
        <f>HLOOKUP($AU$2,test,Blocks!A216,FALSE)+VLOOKUP($AU$3,Battle,$AD$1,FALSE)+VLOOKUP($AU$3,Battle,$L$1,FALSE)</f>
        <v>5</v>
      </c>
    </row>
    <row r="21" spans="1:55" x14ac:dyDescent="0.2">
      <c r="A21" s="103" t="str">
        <f t="shared" si="1"/>
        <v xml:space="preserve"> </v>
      </c>
      <c r="B21" s="209"/>
      <c r="C21" s="98"/>
      <c r="D21" s="99"/>
      <c r="E21" s="156"/>
      <c r="F21" s="157"/>
      <c r="G21" s="157"/>
      <c r="H21" s="158"/>
      <c r="I21" s="159"/>
      <c r="J21" s="160"/>
      <c r="K21" s="160"/>
      <c r="L21" s="161"/>
      <c r="M21" s="162"/>
      <c r="N21" s="162"/>
      <c r="O21" s="190"/>
      <c r="P21" s="190"/>
      <c r="Q21" s="190"/>
      <c r="R21" s="190"/>
      <c r="S21" s="190"/>
      <c r="T21" s="190"/>
      <c r="U21" s="190"/>
      <c r="V21" s="190"/>
      <c r="W21" s="190"/>
      <c r="X21" s="190"/>
      <c r="Y21" s="190"/>
      <c r="Z21" s="190"/>
      <c r="AA21" s="190"/>
      <c r="AB21" s="190"/>
      <c r="AC21" s="190"/>
      <c r="AD21" s="190"/>
      <c r="AE21" s="191"/>
      <c r="AF21" s="112"/>
      <c r="AG21" s="112"/>
      <c r="AH21" s="112"/>
      <c r="AI21" s="171"/>
      <c r="AK21" s="228" t="str">
        <f>IF(HLOOKUP($AK$2,test,Blocks!$A$77,FALSE)&lt;&gt;0,HLOOKUP($AK$2,test,Blocks!$A$77,FALSE),"")</f>
        <v/>
      </c>
      <c r="AL21" s="229"/>
      <c r="AM21" s="229"/>
      <c r="AN21" s="229"/>
      <c r="AO21" s="227" t="str">
        <f>IF(AK21&lt;&gt;"","+"&amp;HLOOKUP($AK$2,test,Blocks!$A$78,FALSE)+VLOOKUP($AK$3,Battle,$V$1,FALSE)+VLOOKUP($AK$3,Battle,$L$1,FALSE)&amp;IF(HLOOKUP($AK$2,test,Blocks!$A$79,FALSE)&lt;&gt;0," / +"&amp;HLOOKUP($AK$2,test,Blocks!$A$79,FALSE)+VLOOKUP($AK$3,Battle,$V$1,FALSE)+VLOOKUP($AK$3,Battle,$L$1,FALSE),"  ")&amp;IF(HLOOKUP($AK$2,test,Blocks!$A$80,FALSE)&lt;&gt;0," / +"&amp;HLOOKUP($AK$2,test,Blocks!$A$80,FALSE)+VLOOKUP($AK$3,Battle,$V$1,FALSE)+VLOOKUP($AK$3,Battle,$L$1,FALSE),"  "),"")</f>
        <v/>
      </c>
      <c r="AP21" s="227"/>
      <c r="AQ21" s="125" t="str">
        <f>IF(AK21&lt;&gt;"",HLOOKUP($AK$2,test,Blocks!$A$81,FALSE)&amp;IF(HLOOKUP($AK$2,test,Blocks!$A$82,FALSE)+VLOOKUP($AK$3,Battle,$W$1,FALSE)&lt;0,"","+")&amp;HLOOKUP($AK$2,test,Blocks!$A$82,FALSE)+VLOOKUP($AK$3,Battle,$W$1,FALSE),"")</f>
        <v/>
      </c>
      <c r="AR21" s="129" t="s">
        <v>4821</v>
      </c>
      <c r="AS21" s="130">
        <f>HLOOKUP($AK$2,test,Blocks!A217,FALSE)+VLOOKUP($AK$3,Battle,$AD$1,FALSE)+VLOOKUP($AK$3,Battle,$L$1,FALSE)</f>
        <v>7</v>
      </c>
      <c r="AU21" s="228" t="str">
        <f>IF(HLOOKUP($AU$2,test,Blocks!$A$77,FALSE)&lt;&gt;0,HLOOKUP($AU$2,test,Blocks!$A$77,FALSE),"")</f>
        <v/>
      </c>
      <c r="AV21" s="229"/>
      <c r="AW21" s="229"/>
      <c r="AX21" s="229"/>
      <c r="AY21" s="227" t="str">
        <f>IF(AU21&lt;&gt;"","+"&amp;HLOOKUP($AU$2,test,Blocks!$A$78,FALSE)+VLOOKUP($AU$3,Battle,$V$1,FALSE)+VLOOKUP($AU$3,Battle,$L$1,FALSE)&amp;IF(HLOOKUP($AU$2,test,Blocks!$A$79,FALSE)&lt;&gt;0," / +"&amp;HLOOKUP($AU$2,test,Blocks!$A$79,FALSE)+VLOOKUP($AU$3,Battle,$V$1,FALSE)+VLOOKUP($AU$3,Battle,$L$1,FALSE),"  ")&amp;IF(HLOOKUP($AU$2,test,Blocks!$A$80,FALSE)&lt;&gt;0," / +"&amp;HLOOKUP($AU$2,test,Blocks!$A$80,FALSE)+VLOOKUP($AU$3,Battle,$V$1,FALSE)+VLOOKUP($AU$3,Battle,$L$1,FALSE),"  "),"")</f>
        <v/>
      </c>
      <c r="AZ21" s="227"/>
      <c r="BA21" s="125" t="str">
        <f>IF(AU21&lt;&gt;"",HLOOKUP($AU$2,test,Blocks!$A$81,FALSE)&amp;IF(HLOOKUP($AU$2,test,Blocks!$A$82,FALSE)+VLOOKUP($AU$3,Battle,$W$1,FALSE)&lt;0,"","+")&amp;HLOOKUP($AU$2,test,Blocks!$A$82,FALSE)+VLOOKUP($AU$3,Battle,$W$1,FALSE),"")</f>
        <v/>
      </c>
      <c r="BB21" s="129" t="s">
        <v>4821</v>
      </c>
      <c r="BC21" s="130">
        <f>HLOOKUP($AU$2,test,Blocks!A217,FALSE)+VLOOKUP($AU$3,Battle,$AD$1,FALSE)+VLOOKUP($AU$3,Battle,$L$1,FALSE)</f>
        <v>5</v>
      </c>
    </row>
    <row r="22" spans="1:55" x14ac:dyDescent="0.2">
      <c r="A22" s="103" t="str">
        <f t="shared" si="1"/>
        <v xml:space="preserve"> </v>
      </c>
      <c r="B22" s="209"/>
      <c r="C22" s="98"/>
      <c r="D22" s="99"/>
      <c r="E22" s="156"/>
      <c r="F22" s="157"/>
      <c r="G22" s="157"/>
      <c r="H22" s="158"/>
      <c r="I22" s="159"/>
      <c r="J22" s="160"/>
      <c r="K22" s="160"/>
      <c r="L22" s="161"/>
      <c r="M22" s="162"/>
      <c r="N22" s="162"/>
      <c r="O22" s="190"/>
      <c r="P22" s="190"/>
      <c r="Q22" s="190"/>
      <c r="R22" s="190"/>
      <c r="S22" s="190"/>
      <c r="T22" s="190"/>
      <c r="U22" s="190"/>
      <c r="V22" s="190"/>
      <c r="W22" s="190"/>
      <c r="X22" s="190"/>
      <c r="Y22" s="190"/>
      <c r="Z22" s="190"/>
      <c r="AA22" s="190"/>
      <c r="AB22" s="190"/>
      <c r="AC22" s="190"/>
      <c r="AD22" s="190"/>
      <c r="AE22" s="191"/>
      <c r="AF22" s="112"/>
      <c r="AG22" s="112"/>
      <c r="AH22" s="112"/>
      <c r="AI22" s="171"/>
      <c r="AK22" s="133" t="str">
        <f>HLOOKUP($AK$2,test,Blocks!$A$83,FALSE)&amp;IF(HLOOKUP($AK$2,test,Blocks!$A$84,FALSE)="Ranged"," - "&amp;HLOOKUP($AK$2,test,Blocks!$A$85,FALSE)-VLOOKUP($AK$3,Battle,$AF$1,FALSE),"")</f>
        <v>Datadagger</v>
      </c>
      <c r="AL22" s="134"/>
      <c r="AM22" s="134"/>
      <c r="AN22" s="135"/>
      <c r="AO22" s="226" t="str">
        <f>"+"&amp;HLOOKUP($AK$2,test,Blocks!$A$86,FALSE)+VLOOKUP($AK$3,Battle,$V$1,FALSE)+VLOOKUP($AK$3,Battle,$L$1,FALSE)&amp;IF(HLOOKUP($AK$2,test,Blocks!$A$87,FALSE)&lt;&gt;0," / +"&amp;HLOOKUP($AK$2,test,Blocks!$A$87,FALSE)+VLOOKUP($AK$3,Battle,$V$1,FALSE)+VLOOKUP($AK$3,Battle,$L$1,FALSE),"  ")&amp;IF(HLOOKUP($AK$2,test,Blocks!$A$88,FALSE)&lt;&gt;0," / +"&amp;HLOOKUP($AK$2,test,Blocks!$A$88,FALSE)+VLOOKUP($AK$3,Battle,$V$1,FALSE)+VLOOKUP($AK$3,Battle,$L$1,FALSE),"  ")</f>
        <v xml:space="preserve">+9    </v>
      </c>
      <c r="AP22" s="226"/>
      <c r="AQ22" s="136" t="str">
        <f>HLOOKUP($AK$2,test,Blocks!$A$89,FALSE)&amp;IF(HLOOKUP($AK$2,test,Blocks!$A$90,FALSE)+VLOOKUP($AK$3,Battle,$W$1,FALSE)&lt;0,"","+")&amp;HLOOKUP($AK$2,test,Blocks!$A$90,FALSE)+VLOOKUP($AK$3,Battle,$W$1,FALSE)</f>
        <v>1d4+4</v>
      </c>
      <c r="AR22" s="129" t="s">
        <v>4822</v>
      </c>
      <c r="AS22" s="130">
        <f>HLOOKUP($AK$2,test,Blocks!A218,FALSE)+VLOOKUP($AK$3,Battle,$AD$1,FALSE)+VLOOKUP($AK$3,Battle,$L$1,FALSE)</f>
        <v>7</v>
      </c>
      <c r="AU22" s="133" t="str">
        <f>HLOOKUP($AU$2,test,Blocks!$A$83,FALSE)&amp;IF(HLOOKUP($AU$2,test,Blocks!$A$84,FALSE)="Ranged"," - "&amp;HLOOKUP($AU$2,test,Blocks!$A$85,FALSE)-VLOOKUP($AU$3,Battle,$AF$1,FALSE),"")</f>
        <v/>
      </c>
      <c r="AV22" s="134"/>
      <c r="AW22" s="134"/>
      <c r="AX22" s="135"/>
      <c r="AY22" s="226" t="e">
        <f>"+"&amp;HLOOKUP($AU$2,test,Blocks!$A$86,FALSE)+VLOOKUP($AU$3,Battle,$V$1,FALSE)+VLOOKUP($AU$3,Battle,$L$1,FALSE)&amp;IF(HLOOKUP($AU$2,test,Blocks!$A$87,FALSE)&lt;&gt;0," / +"&amp;HLOOKUP($AU$2,test,Blocks!$A$87,FALSE)+VLOOKUP($AU$3,Battle,$V$1,FALSE)+VLOOKUP($AU$3,Battle,$L$1,FALSE),"  ")&amp;IF(HLOOKUP($AU$2,test,Blocks!$A$88,FALSE)&lt;&gt;0," / +"&amp;HLOOKUP($AU$2,test,Blocks!$A$88,FALSE)+VLOOKUP($AU$3,Battle,$V$1,FALSE)+VLOOKUP($AU$3,Battle,$L$1,FALSE),"  ")</f>
        <v>#VALUE!</v>
      </c>
      <c r="AZ22" s="226"/>
      <c r="BA22" s="136" t="e">
        <f>HLOOKUP($AU$2,test,Blocks!$A$89,FALSE)&amp;IF(HLOOKUP($AU$2,test,Blocks!$A$90,FALSE)+VLOOKUP($AU$3,Battle,$W$1,FALSE)&lt;0,"","+")&amp;HLOOKUP($AU$2,test,Blocks!$A$90,FALSE)+VLOOKUP($AU$3,Battle,$W$1,FALSE)</f>
        <v>#N/A</v>
      </c>
      <c r="BB22" s="129" t="s">
        <v>4822</v>
      </c>
      <c r="BC22" s="130">
        <f>HLOOKUP($AU$2,test,Blocks!A218,FALSE)+VLOOKUP($AU$3,Battle,$AD$1,FALSE)+VLOOKUP($AU$3,Battle,$L$1,FALSE)</f>
        <v>5</v>
      </c>
    </row>
    <row r="23" spans="1:55" x14ac:dyDescent="0.2">
      <c r="A23" s="103" t="str">
        <f t="shared" si="1"/>
        <v xml:space="preserve"> </v>
      </c>
      <c r="B23" s="209"/>
      <c r="C23" s="98"/>
      <c r="D23" s="99"/>
      <c r="E23" s="156"/>
      <c r="F23" s="157"/>
      <c r="G23" s="157"/>
      <c r="H23" s="158"/>
      <c r="I23" s="159"/>
      <c r="J23" s="160"/>
      <c r="K23" s="160"/>
      <c r="L23" s="161"/>
      <c r="M23" s="162"/>
      <c r="N23" s="162"/>
      <c r="O23" s="190"/>
      <c r="P23" s="190"/>
      <c r="Q23" s="190"/>
      <c r="R23" s="190"/>
      <c r="S23" s="190"/>
      <c r="T23" s="190"/>
      <c r="U23" s="190"/>
      <c r="V23" s="190"/>
      <c r="W23" s="190"/>
      <c r="X23" s="190"/>
      <c r="Y23" s="190"/>
      <c r="Z23" s="190"/>
      <c r="AA23" s="190"/>
      <c r="AB23" s="190"/>
      <c r="AC23" s="190"/>
      <c r="AD23" s="190"/>
      <c r="AE23" s="191"/>
      <c r="AF23" s="112"/>
      <c r="AG23" s="112"/>
      <c r="AH23" s="112"/>
      <c r="AI23" s="171"/>
      <c r="AK23" s="228" t="str">
        <f>IF(HLOOKUP($AK$2,test,Blocks!$A$91,FALSE)&lt;&gt;0,HLOOKUP($AK$2,test,Blocks!$A$91,FALSE),"")</f>
        <v/>
      </c>
      <c r="AL23" s="229"/>
      <c r="AM23" s="229"/>
      <c r="AN23" s="229"/>
      <c r="AO23" s="227" t="str">
        <f>IF(AK23&lt;&gt;"","+"&amp;HLOOKUP($AK$2,test,Blocks!$A$92,FALSE)+VLOOKUP($AK$3,Battle,$V$1,FALSE)+VLOOKUP($AK$3,Battle,$L$1,FALSE)&amp;IF(HLOOKUP($AK$2,test,Blocks!$A$93,FALSE)&lt;&gt;0," / +"&amp;HLOOKUP($AK$2,test,Blocks!$A$93,FALSE)+VLOOKUP($AK$3,Battle,$V$1,FALSE)+VLOOKUP($AK$3,Battle,$L$1,FALSE),"  ")&amp;IF(HLOOKUP($AK$2,test,Blocks!$A$94,FALSE)&lt;&gt;0," / +"&amp;HLOOKUP($AK$2,test,Blocks!$A$94,FALSE)+VLOOKUP($AK$3,Battle,$V$1,FALSE)+VLOOKUP($AK$3,Battle,$L$1,FALSE),"  "),"")</f>
        <v/>
      </c>
      <c r="AP23" s="227"/>
      <c r="AQ23" s="125" t="str">
        <f>IF(AK23&lt;&gt;"",HLOOKUP($AK$2,test,Blocks!$A$95,FALSE)&amp;IF(HLOOKUP($AK$2,test,Blocks!$A$96,FALSE)+VLOOKUP($AK$3,Battle,$W$1,FALSE)&lt;0,"","+")&amp;HLOOKUP($AK$2,test,Blocks!$A$96,FALSE)+VLOOKUP($AK$3,Battle,$W$1,FALSE),"")</f>
        <v/>
      </c>
      <c r="AR23" s="129" t="s">
        <v>9</v>
      </c>
      <c r="AS23" s="130">
        <f>HLOOKUP($AK$2,test,Blocks!A219,FALSE)+VLOOKUP($AK$3,Battle,$AD$1,FALSE)+VLOOKUP($AK$3,Battle,$L$1,FALSE)</f>
        <v>10</v>
      </c>
      <c r="AU23" s="228" t="str">
        <f>IF(HLOOKUP($AU$2,test,Blocks!$A$91,FALSE)&lt;&gt;0,HLOOKUP($AU$2,test,Blocks!$A$91,FALSE),"")</f>
        <v/>
      </c>
      <c r="AV23" s="229"/>
      <c r="AW23" s="229"/>
      <c r="AX23" s="229"/>
      <c r="AY23" s="227" t="str">
        <f>IF(AU23&lt;&gt;"","+"&amp;HLOOKUP($AU$2,test,Blocks!$A$92,FALSE)+VLOOKUP($AU$3,Battle,$V$1,FALSE)+VLOOKUP($AU$3,Battle,$L$1,FALSE)&amp;IF(HLOOKUP($AU$2,test,Blocks!$A$93,FALSE)&lt;&gt;0," / +"&amp;HLOOKUP($AU$2,test,Blocks!$A$93,FALSE)+VLOOKUP($AU$3,Battle,$V$1,FALSE)+VLOOKUP($AU$3,Battle,$L$1,FALSE),"  ")&amp;IF(HLOOKUP($AU$2,test,Blocks!$A$94,FALSE)&lt;&gt;0," / +"&amp;HLOOKUP($AU$2,test,Blocks!$A$94,FALSE)+VLOOKUP($AU$3,Battle,$V$1,FALSE)+VLOOKUP($AU$3,Battle,$L$1,FALSE),"  "),"")</f>
        <v/>
      </c>
      <c r="AZ23" s="227"/>
      <c r="BA23" s="125" t="str">
        <f>IF(AU23&lt;&gt;"",HLOOKUP($AU$2,test,Blocks!$A$95,FALSE)&amp;IF(HLOOKUP($AU$2,test,Blocks!$A$96,FALSE)+VLOOKUP($AU$3,Battle,$W$1,FALSE)&lt;0,"","+")&amp;HLOOKUP($AU$2,test,Blocks!$A$96,FALSE)+VLOOKUP($AU$3,Battle,$W$1,FALSE),"")</f>
        <v/>
      </c>
      <c r="BB23" s="129" t="s">
        <v>9</v>
      </c>
      <c r="BC23" s="130">
        <f>HLOOKUP($AU$2,test,Blocks!A219,FALSE)+VLOOKUP($AU$3,Battle,$AD$1,FALSE)+VLOOKUP($AU$3,Battle,$L$1,FALSE)</f>
        <v>4</v>
      </c>
    </row>
    <row r="24" spans="1:55" x14ac:dyDescent="0.2">
      <c r="A24" s="103" t="str">
        <f t="shared" si="1"/>
        <v xml:space="preserve"> </v>
      </c>
      <c r="B24" s="209"/>
      <c r="C24" s="98"/>
      <c r="D24" s="99"/>
      <c r="E24" s="156"/>
      <c r="F24" s="157"/>
      <c r="G24" s="157"/>
      <c r="H24" s="158"/>
      <c r="I24" s="159"/>
      <c r="J24" s="160"/>
      <c r="K24" s="160"/>
      <c r="L24" s="161"/>
      <c r="M24" s="162"/>
      <c r="N24" s="162"/>
      <c r="O24" s="190"/>
      <c r="P24" s="190"/>
      <c r="Q24" s="190"/>
      <c r="R24" s="190"/>
      <c r="S24" s="190"/>
      <c r="T24" s="190"/>
      <c r="U24" s="190"/>
      <c r="V24" s="190"/>
      <c r="W24" s="190"/>
      <c r="X24" s="190"/>
      <c r="Y24" s="190"/>
      <c r="Z24" s="190"/>
      <c r="AA24" s="190"/>
      <c r="AB24" s="190"/>
      <c r="AC24" s="190"/>
      <c r="AD24" s="190"/>
      <c r="AE24" s="191"/>
      <c r="AF24" s="112"/>
      <c r="AG24" s="112"/>
      <c r="AH24" s="112"/>
      <c r="AI24" s="171"/>
      <c r="AK24" s="228" t="str">
        <f>IF(HLOOKUP($AK$2,test,Blocks!$A$97,FALSE)&lt;&gt;0,HLOOKUP($AK$2,test,Blocks!$A$97,FALSE),"")</f>
        <v/>
      </c>
      <c r="AL24" s="229"/>
      <c r="AM24" s="229"/>
      <c r="AN24" s="229"/>
      <c r="AO24" s="227" t="str">
        <f>IF(AK24&lt;&gt;"","+"&amp;HLOOKUP($AK$2,test,Blocks!$A$98,FALSE)+VLOOKUP($AK$3,Battle,$V$1,FALSE)+VLOOKUP($AK$3,Battle,$L$1,FALSE)&amp;IF(HLOOKUP($AK$2,test,Blocks!$A$99,FALSE)&lt;&gt;0," / +"&amp;HLOOKUP($AK$2,test,Blocks!$A$99,FALSE)+VLOOKUP($AK$3,Battle,$V$1,FALSE)+VLOOKUP($AK$3,Battle,$L$1,FALSE),"  ")&amp;IF(HLOOKUP($AK$2,test,Blocks!$A$100,FALSE)&lt;&gt;0," / +"&amp;HLOOKUP($AK$2,test,Blocks!$A$100,FALSE)+VLOOKUP($AK$3,Battle,$V$1,FALSE)+VLOOKUP($AK$3,Battle,$L$1,FALSE),"  "),"")</f>
        <v/>
      </c>
      <c r="AP24" s="227"/>
      <c r="AQ24" s="125" t="str">
        <f>IF(AK24&lt;&gt;"",HLOOKUP($AK$2,test,Blocks!$A$101,FALSE)&amp;IF(HLOOKUP($AK$2,test,Blocks!$A$102,FALSE)+VLOOKUP($AK$3,Battle,$W$1,FALSE)&lt;0,"","+")&amp;HLOOKUP($AK$2,test,Blocks!$A$102,FALSE)+VLOOKUP($AK$3,Battle,$W$1,FALSE),"")</f>
        <v/>
      </c>
      <c r="AR24" s="129" t="s">
        <v>4823</v>
      </c>
      <c r="AS24" s="130">
        <f>HLOOKUP($AK$2,test,Blocks!A220,FALSE)+VLOOKUP($AK$3,Battle,$AD$1,FALSE)+VLOOKUP($AK$3,Battle,$L$1,FALSE)</f>
        <v>13</v>
      </c>
      <c r="AU24" s="228" t="str">
        <f>IF(HLOOKUP($AU$2,test,Blocks!$A$97,FALSE)&lt;&gt;0,HLOOKUP($AU$2,test,Blocks!$A$97,FALSE),"")</f>
        <v/>
      </c>
      <c r="AV24" s="229"/>
      <c r="AW24" s="229"/>
      <c r="AX24" s="229"/>
      <c r="AY24" s="227" t="str">
        <f>IF(AU24&lt;&gt;"","+"&amp;HLOOKUP($AU$2,test,Blocks!$A$98,FALSE)+VLOOKUP($AU$3,Battle,$V$1,FALSE)+VLOOKUP($AU$3,Battle,$L$1,FALSE)&amp;IF(HLOOKUP($AU$2,test,Blocks!$A$99,FALSE)&lt;&gt;0," / +"&amp;HLOOKUP($AU$2,test,Blocks!$A$99,FALSE)+VLOOKUP($AU$3,Battle,$V$1,FALSE)+VLOOKUP($AU$3,Battle,$L$1,FALSE),"  ")&amp;IF(HLOOKUP($AU$2,test,Blocks!$A$100,FALSE)&lt;&gt;0," / +"&amp;HLOOKUP($AU$2,test,Blocks!$A$100,FALSE)+VLOOKUP($AU$3,Battle,$V$1,FALSE)+VLOOKUP($AU$3,Battle,$L$1,FALSE),"  "),"")</f>
        <v/>
      </c>
      <c r="AZ24" s="227"/>
      <c r="BA24" s="125" t="str">
        <f>IF(AU24&lt;&gt;"",HLOOKUP($AU$2,test,Blocks!$A$101,FALSE)&amp;IF(HLOOKUP($AU$2,test,Blocks!$A$102,FALSE)+VLOOKUP($AU$3,Battle,$W$1,FALSE)&lt;0,"","+")&amp;HLOOKUP($AU$2,test,Blocks!$A$102,FALSE)+VLOOKUP($AU$3,Battle,$W$1,FALSE),"")</f>
        <v/>
      </c>
      <c r="BB24" s="129" t="s">
        <v>4823</v>
      </c>
      <c r="BC24" s="130">
        <f>HLOOKUP($AU$2,test,Blocks!A220,FALSE)+VLOOKUP($AU$3,Battle,$AD$1,FALSE)+VLOOKUP($AU$3,Battle,$L$1,FALSE)</f>
        <v>4</v>
      </c>
    </row>
    <row r="25" spans="1:55" x14ac:dyDescent="0.2">
      <c r="A25" s="103" t="str">
        <f t="shared" si="1"/>
        <v xml:space="preserve"> </v>
      </c>
      <c r="B25" s="209"/>
      <c r="C25" s="98"/>
      <c r="D25" s="99"/>
      <c r="E25" s="156"/>
      <c r="F25" s="157"/>
      <c r="G25" s="157"/>
      <c r="H25" s="158"/>
      <c r="I25" s="159"/>
      <c r="J25" s="160"/>
      <c r="K25" s="160"/>
      <c r="L25" s="161"/>
      <c r="M25" s="162"/>
      <c r="N25" s="162"/>
      <c r="O25" s="190"/>
      <c r="P25" s="190"/>
      <c r="Q25" s="190"/>
      <c r="R25" s="190"/>
      <c r="S25" s="190"/>
      <c r="T25" s="190"/>
      <c r="U25" s="190"/>
      <c r="V25" s="190"/>
      <c r="W25" s="190"/>
      <c r="X25" s="190"/>
      <c r="Y25" s="190"/>
      <c r="Z25" s="190"/>
      <c r="AA25" s="190"/>
      <c r="AB25" s="190"/>
      <c r="AC25" s="190"/>
      <c r="AD25" s="190"/>
      <c r="AE25" s="191"/>
      <c r="AF25" s="112"/>
      <c r="AG25" s="112"/>
      <c r="AH25" s="112"/>
      <c r="AI25" s="171"/>
      <c r="AK25" s="228" t="str">
        <f>IF(HLOOKUP($AK$2,test,Blocks!$A$103,FALSE)&lt;&gt;0,HLOOKUP($AK$2,test,Blocks!$A$103,FALSE),"")</f>
        <v/>
      </c>
      <c r="AL25" s="229"/>
      <c r="AM25" s="229"/>
      <c r="AN25" s="229"/>
      <c r="AO25" s="227" t="str">
        <f>IF(AK25&lt;&gt;"","+"&amp;HLOOKUP($AK$2,test,Blocks!$A$104,FALSE)+VLOOKUP($AK$3,Battle,$V$1,FALSE)+VLOOKUP($AK$3,Battle,$L$1,FALSE)&amp;IF(HLOOKUP($AK$2,test,Blocks!$A$105,FALSE)&lt;&gt;0," / +"&amp;HLOOKUP($AK$2,test,Blocks!$A$105,FALSE)+VLOOKUP($AK$3,Battle,$V$1,FALSE)+VLOOKUP($AK$3,Battle,$L$1,FALSE),"  ")&amp;IF(HLOOKUP($AK$2,test,Blocks!$A$106,FALSE)&lt;&gt;0," / +"&amp;HLOOKUP($AK$2,test,Blocks!$A$106,FALSE)+VLOOKUP($AK$3,Battle,$V$1,FALSE)+VLOOKUP($AK$3,Battle,$L$1,FALSE),"  "),"")</f>
        <v/>
      </c>
      <c r="AP25" s="227"/>
      <c r="AQ25" s="125" t="str">
        <f>IF(AK25&lt;&gt;"",HLOOKUP($AK$2,test,Blocks!$A$107,FALSE)&amp;IF(HLOOKUP($AK$2,test,Blocks!$A$108,FALSE)+VLOOKUP($AK$3,Battle,$W$1,FALSE)&lt;0,"","+")&amp;HLOOKUP($AK$2,test,Blocks!$A$108,FALSE)+VLOOKUP($AK$3,Battle,$W$1,FALSE),"")</f>
        <v/>
      </c>
      <c r="AR25" s="129" t="s">
        <v>4824</v>
      </c>
      <c r="AS25" s="130">
        <f>HLOOKUP($AK$2,test,Blocks!A221,FALSE)+VLOOKUP($AK$3,Battle,$AD$1,FALSE)+VLOOKUP($AK$3,Battle,$L$1,FALSE)</f>
        <v>14</v>
      </c>
      <c r="AU25" s="228" t="str">
        <f>IF(HLOOKUP($AU$2,test,Blocks!$A$103,FALSE)&lt;&gt;0,HLOOKUP($AU$2,test,Blocks!$A$103,FALSE),"")</f>
        <v/>
      </c>
      <c r="AV25" s="229"/>
      <c r="AW25" s="229"/>
      <c r="AX25" s="229"/>
      <c r="AY25" s="227" t="str">
        <f>IF(AU25&lt;&gt;"","+"&amp;HLOOKUP($AU$2,test,Blocks!$A$104,FALSE)+VLOOKUP($AU$3,Battle,$V$1,FALSE)+VLOOKUP($AU$3,Battle,$L$1,FALSE)&amp;IF(HLOOKUP($AU$2,test,Blocks!$A$105,FALSE)&lt;&gt;0," / +"&amp;HLOOKUP($AU$2,test,Blocks!$A$105,FALSE)+VLOOKUP($AU$3,Battle,$V$1,FALSE)+VLOOKUP($AU$3,Battle,$L$1,FALSE),"  ")&amp;IF(HLOOKUP($AU$2,test,Blocks!$A$106,FALSE)&lt;&gt;0," / +"&amp;HLOOKUP($AU$2,test,Blocks!$A$106,FALSE)+VLOOKUP($AU$3,Battle,$V$1,FALSE)+VLOOKUP($AU$3,Battle,$L$1,FALSE),"  "),"")</f>
        <v/>
      </c>
      <c r="AZ25" s="227"/>
      <c r="BA25" s="125" t="str">
        <f>IF(AU25&lt;&gt;"",HLOOKUP($AU$2,test,Blocks!$A$107,FALSE)&amp;IF(HLOOKUP($AU$2,test,Blocks!$A$108,FALSE)+VLOOKUP($AU$3,Battle,$W$1,FALSE)&lt;0,"","+")&amp;HLOOKUP($AU$2,test,Blocks!$A$108,FALSE)+VLOOKUP($AU$3,Battle,$W$1,FALSE),"")</f>
        <v/>
      </c>
      <c r="BB25" s="129" t="s">
        <v>4824</v>
      </c>
      <c r="BC25" s="130">
        <f>HLOOKUP($AU$2,test,Blocks!A221,FALSE)+VLOOKUP($AU$3,Battle,$AD$1,FALSE)+VLOOKUP($AU$3,Battle,$L$1,FALSE)</f>
        <v>8</v>
      </c>
    </row>
    <row r="26" spans="1:55" x14ac:dyDescent="0.2">
      <c r="A26" s="103" t="str">
        <f t="shared" si="1"/>
        <v xml:space="preserve"> </v>
      </c>
      <c r="B26" s="209"/>
      <c r="C26" s="98"/>
      <c r="D26" s="99"/>
      <c r="E26" s="156"/>
      <c r="F26" s="157"/>
      <c r="G26" s="157"/>
      <c r="H26" s="158"/>
      <c r="I26" s="159"/>
      <c r="J26" s="160"/>
      <c r="K26" s="160"/>
      <c r="L26" s="161"/>
      <c r="M26" s="162"/>
      <c r="N26" s="162"/>
      <c r="O26" s="190"/>
      <c r="P26" s="190"/>
      <c r="Q26" s="190"/>
      <c r="R26" s="190"/>
      <c r="S26" s="190"/>
      <c r="T26" s="190"/>
      <c r="U26" s="190"/>
      <c r="V26" s="190"/>
      <c r="W26" s="190"/>
      <c r="X26" s="190"/>
      <c r="Y26" s="190"/>
      <c r="Z26" s="190"/>
      <c r="AA26" s="190"/>
      <c r="AB26" s="190"/>
      <c r="AC26" s="190"/>
      <c r="AD26" s="190"/>
      <c r="AE26" s="191"/>
      <c r="AF26" s="112"/>
      <c r="AG26" s="112"/>
      <c r="AH26" s="112"/>
      <c r="AI26" s="171"/>
      <c r="AK26" s="228" t="str">
        <f>IF(HLOOKUP($AK$2,test,Blocks!$A$109,FALSE)&lt;&gt;0,HLOOKUP($AK$2,test,Blocks!$A$109,FALSE),"")</f>
        <v/>
      </c>
      <c r="AL26" s="229"/>
      <c r="AM26" s="229"/>
      <c r="AN26" s="229"/>
      <c r="AO26" s="227" t="str">
        <f>IF(AK26&lt;&gt;"","+"&amp;HLOOKUP($AK$2,test,Blocks!$A$110,FALSE)+VLOOKUP($AK$3,Battle,$V$1,FALSE)+VLOOKUP($AK$3,Battle,$L$1,FALSE)&amp;IF(HLOOKUP($AK$2,test,Blocks!$A$111,FALSE)&lt;&gt;0," / +"&amp;HLOOKUP($AK$2,test,Blocks!$A$111,FALSE)+VLOOKUP($AK$3,Battle,$V$1,FALSE)+VLOOKUP($AK$3,Battle,$L$1,FALSE),"  ")&amp;IF(HLOOKUP($AK$2,test,Blocks!$A$112,FALSE)&lt;&gt;0," / +"&amp;HLOOKUP($AK$2,test,Blocks!$A$112,FALSE)+VLOOKUP($AK$3,Battle,$V$1,FALSE)+VLOOKUP($AK$3,Battle,$L$1,FALSE),"  "),"")</f>
        <v/>
      </c>
      <c r="AP26" s="227"/>
      <c r="AQ26" s="125" t="str">
        <f>IF(AK26&lt;&gt;"",HLOOKUP($AK$2,test,Blocks!$A$113,FALSE)&amp;IF(HLOOKUP($AK$2,test,Blocks!$A$114,FALSE)+VLOOKUP($AK$3,Battle,$W$1,FALSE)&lt;0,"","+")&amp;HLOOKUP($AK$2,test,Blocks!$A$114,FALSE)+VLOOKUP($AK$3,Battle,$W$1,FALSE),"")</f>
        <v/>
      </c>
      <c r="AR26" s="129" t="s">
        <v>4825</v>
      </c>
      <c r="AS26" s="130">
        <f>HLOOKUP($AK$2,test,Blocks!A222,FALSE)+VLOOKUP($AK$3,Battle,$AD$1,FALSE)+VLOOKUP($AK$3,Battle,$L$1,FALSE)</f>
        <v>9</v>
      </c>
      <c r="AU26" s="228" t="str">
        <f>IF(HLOOKUP($AU$2,test,Blocks!$A$109,FALSE)&lt;&gt;0,HLOOKUP($AU$2,test,Blocks!$A$109,FALSE),"")</f>
        <v/>
      </c>
      <c r="AV26" s="229"/>
      <c r="AW26" s="229"/>
      <c r="AX26" s="229"/>
      <c r="AY26" s="227" t="str">
        <f>IF(AU26&lt;&gt;"","+"&amp;HLOOKUP($AU$2,test,Blocks!$A$110,FALSE)+VLOOKUP($AU$3,Battle,$V$1,FALSE)+VLOOKUP($AU$3,Battle,$L$1,FALSE)&amp;IF(HLOOKUP($AU$2,test,Blocks!$A$111,FALSE)&lt;&gt;0," / +"&amp;HLOOKUP($AU$2,test,Blocks!$A$111,FALSE)+VLOOKUP($AU$3,Battle,$V$1,FALSE)+VLOOKUP($AU$3,Battle,$L$1,FALSE),"  ")&amp;IF(HLOOKUP($AU$2,test,Blocks!$A$112,FALSE)&lt;&gt;0," / +"&amp;HLOOKUP($AU$2,test,Blocks!$A$112,FALSE)+VLOOKUP($AU$3,Battle,$V$1,FALSE)+VLOOKUP($AU$3,Battle,$L$1,FALSE),"  "),"")</f>
        <v/>
      </c>
      <c r="AZ26" s="227"/>
      <c r="BA26" s="125" t="str">
        <f>IF(AU26&lt;&gt;"",HLOOKUP($AU$2,test,Blocks!$A$113,FALSE)&amp;IF(HLOOKUP($AU$2,test,Blocks!$A$114,FALSE)+VLOOKUP($AU$3,Battle,$W$1,FALSE)&lt;0,"","+")&amp;HLOOKUP($AU$2,test,Blocks!$A$114,FALSE)+VLOOKUP($AU$3,Battle,$W$1,FALSE),"")</f>
        <v/>
      </c>
      <c r="BB26" s="129" t="s">
        <v>4825</v>
      </c>
      <c r="BC26" s="130">
        <f>HLOOKUP($AU$2,test,Blocks!A222,FALSE)+VLOOKUP($AU$3,Battle,$AD$1,FALSE)+VLOOKUP($AU$3,Battle,$L$1,FALSE)</f>
        <v>8</v>
      </c>
    </row>
    <row r="27" spans="1:55" x14ac:dyDescent="0.2">
      <c r="A27" s="103" t="str">
        <f t="shared" si="1"/>
        <v xml:space="preserve"> </v>
      </c>
      <c r="B27" s="209"/>
      <c r="C27" s="98"/>
      <c r="D27" s="99"/>
      <c r="E27" s="156"/>
      <c r="F27" s="157"/>
      <c r="G27" s="157"/>
      <c r="H27" s="158"/>
      <c r="I27" s="159"/>
      <c r="J27" s="160"/>
      <c r="K27" s="160"/>
      <c r="L27" s="161"/>
      <c r="M27" s="162"/>
      <c r="N27" s="162"/>
      <c r="O27" s="190"/>
      <c r="P27" s="190"/>
      <c r="Q27" s="190"/>
      <c r="R27" s="190"/>
      <c r="S27" s="190"/>
      <c r="T27" s="190"/>
      <c r="U27" s="190"/>
      <c r="V27" s="190"/>
      <c r="W27" s="190"/>
      <c r="X27" s="190"/>
      <c r="Y27" s="190"/>
      <c r="Z27" s="190"/>
      <c r="AA27" s="190"/>
      <c r="AB27" s="190"/>
      <c r="AC27" s="190"/>
      <c r="AD27" s="190"/>
      <c r="AE27" s="191"/>
      <c r="AF27" s="112"/>
      <c r="AG27" s="112"/>
      <c r="AH27" s="112"/>
      <c r="AI27" s="171"/>
      <c r="AK27" s="113" t="s">
        <v>4854</v>
      </c>
      <c r="AL27" s="114"/>
      <c r="AM27" s="114"/>
      <c r="AN27" s="114"/>
      <c r="AO27" s="114"/>
      <c r="AP27" s="114"/>
      <c r="AQ27" s="115"/>
      <c r="AR27" s="129" t="s">
        <v>4826</v>
      </c>
      <c r="AS27" s="130">
        <f>HLOOKUP($AK$2,test,Blocks!A223,FALSE)+VLOOKUP($AK$3,Battle,$AD$1,FALSE)+VLOOKUP($AK$3,Battle,$L$1,FALSE)</f>
        <v>19</v>
      </c>
      <c r="AU27" s="113" t="s">
        <v>4854</v>
      </c>
      <c r="AV27" s="114"/>
      <c r="AW27" s="114"/>
      <c r="AX27" s="114"/>
      <c r="AY27" s="114"/>
      <c r="AZ27" s="114"/>
      <c r="BA27" s="115"/>
      <c r="BB27" s="129" t="s">
        <v>4826</v>
      </c>
      <c r="BC27" s="130">
        <f>HLOOKUP($AU$2,test,Blocks!A223,FALSE)+VLOOKUP($AU$3,Battle,$AD$1,FALSE)+VLOOKUP($AU$3,Battle,$L$1,FALSE)</f>
        <v>8</v>
      </c>
    </row>
    <row r="28" spans="1:55" x14ac:dyDescent="0.2">
      <c r="A28" s="103" t="str">
        <f t="shared" si="1"/>
        <v xml:space="preserve"> </v>
      </c>
      <c r="B28" s="209"/>
      <c r="C28" s="98"/>
      <c r="D28" s="99"/>
      <c r="E28" s="156"/>
      <c r="F28" s="157"/>
      <c r="G28" s="157"/>
      <c r="H28" s="158"/>
      <c r="I28" s="159"/>
      <c r="J28" s="160"/>
      <c r="K28" s="160"/>
      <c r="L28" s="161"/>
      <c r="M28" s="162"/>
      <c r="N28" s="162"/>
      <c r="O28" s="190"/>
      <c r="P28" s="190"/>
      <c r="Q28" s="190"/>
      <c r="R28" s="190"/>
      <c r="S28" s="190"/>
      <c r="T28" s="190"/>
      <c r="U28" s="190"/>
      <c r="V28" s="190"/>
      <c r="W28" s="190"/>
      <c r="X28" s="190"/>
      <c r="Y28" s="190"/>
      <c r="Z28" s="190"/>
      <c r="AA28" s="190"/>
      <c r="AB28" s="190"/>
      <c r="AC28" s="190"/>
      <c r="AD28" s="190"/>
      <c r="AE28" s="191"/>
      <c r="AF28" s="112"/>
      <c r="AG28" s="112"/>
      <c r="AH28" s="112"/>
      <c r="AI28" s="171"/>
      <c r="AK28" s="243" t="str">
        <f>HLOOKUP($AK$2,test,Blocks!$A$117,FALSE)</f>
        <v>Charging Fire, Point Blank Shot, Precise Shot, Rapid Shot</v>
      </c>
      <c r="AL28" s="244"/>
      <c r="AM28" s="244"/>
      <c r="AN28" s="244"/>
      <c r="AO28" s="244"/>
      <c r="AP28" s="244"/>
      <c r="AQ28" s="245"/>
      <c r="AR28" s="129" t="s">
        <v>4827</v>
      </c>
      <c r="AS28" s="130">
        <f>HLOOKUP($AK$2,test,Blocks!A224,FALSE)+VLOOKUP($AK$3,Battle,$AD$1,FALSE)+VLOOKUP($AK$3,Battle,$L$1,FALSE)</f>
        <v>5</v>
      </c>
      <c r="AU28" s="243" t="str">
        <f>HLOOKUP($AU$2,test,Blocks!$A$117,FALSE)</f>
        <v>Powerful Charge, Rapid Strike</v>
      </c>
      <c r="AV28" s="244"/>
      <c r="AW28" s="244"/>
      <c r="AX28" s="244"/>
      <c r="AY28" s="244"/>
      <c r="AZ28" s="244"/>
      <c r="BA28" s="245"/>
      <c r="BB28" s="129" t="s">
        <v>4827</v>
      </c>
      <c r="BC28" s="130">
        <f>HLOOKUP($AU$2,test,Blocks!A224,FALSE)+VLOOKUP($AU$3,Battle,$AD$1,FALSE)+VLOOKUP($AU$3,Battle,$L$1,FALSE)</f>
        <v>4</v>
      </c>
    </row>
    <row r="29" spans="1:55" x14ac:dyDescent="0.2">
      <c r="A29" s="103" t="str">
        <f t="shared" si="1"/>
        <v xml:space="preserve"> </v>
      </c>
      <c r="B29" s="209"/>
      <c r="C29" s="98"/>
      <c r="D29" s="99"/>
      <c r="E29" s="156"/>
      <c r="F29" s="157"/>
      <c r="G29" s="157"/>
      <c r="H29" s="158"/>
      <c r="I29" s="159"/>
      <c r="J29" s="160"/>
      <c r="K29" s="160"/>
      <c r="L29" s="161"/>
      <c r="M29" s="162"/>
      <c r="N29" s="162"/>
      <c r="O29" s="190"/>
      <c r="P29" s="190"/>
      <c r="Q29" s="190"/>
      <c r="R29" s="190"/>
      <c r="S29" s="190"/>
      <c r="T29" s="190"/>
      <c r="U29" s="190"/>
      <c r="V29" s="190"/>
      <c r="W29" s="190"/>
      <c r="X29" s="190"/>
      <c r="Y29" s="190"/>
      <c r="Z29" s="190"/>
      <c r="AA29" s="190"/>
      <c r="AB29" s="190"/>
      <c r="AC29" s="190"/>
      <c r="AD29" s="190"/>
      <c r="AE29" s="191"/>
      <c r="AF29" s="112"/>
      <c r="AG29" s="112"/>
      <c r="AH29" s="112"/>
      <c r="AI29" s="171"/>
      <c r="AK29" s="246"/>
      <c r="AL29" s="247"/>
      <c r="AM29" s="247"/>
      <c r="AN29" s="247"/>
      <c r="AO29" s="247"/>
      <c r="AP29" s="247"/>
      <c r="AQ29" s="248"/>
      <c r="AR29" s="129" t="s">
        <v>4828</v>
      </c>
      <c r="AS29" s="130">
        <f>HLOOKUP($AK$2,test,Blocks!A225,FALSE)+VLOOKUP($AK$3,Battle,$AD$1,FALSE)+VLOOKUP($AK$3,Battle,$L$1,FALSE)</f>
        <v>4</v>
      </c>
      <c r="AU29" s="246"/>
      <c r="AV29" s="247"/>
      <c r="AW29" s="247"/>
      <c r="AX29" s="247"/>
      <c r="AY29" s="247"/>
      <c r="AZ29" s="247"/>
      <c r="BA29" s="248"/>
      <c r="BB29" s="129" t="s">
        <v>4828</v>
      </c>
      <c r="BC29" s="130">
        <f>HLOOKUP($AU$2,test,Blocks!A225,FALSE)+VLOOKUP($AU$3,Battle,$AD$1,FALSE)+VLOOKUP($AU$3,Battle,$L$1,FALSE)</f>
        <v>8</v>
      </c>
    </row>
    <row r="30" spans="1:55" x14ac:dyDescent="0.2">
      <c r="A30" s="103" t="str">
        <f t="shared" si="1"/>
        <v xml:space="preserve"> </v>
      </c>
      <c r="B30" s="209"/>
      <c r="C30" s="98"/>
      <c r="D30" s="99"/>
      <c r="E30" s="156"/>
      <c r="F30" s="157"/>
      <c r="G30" s="157"/>
      <c r="H30" s="158"/>
      <c r="I30" s="159"/>
      <c r="J30" s="160"/>
      <c r="K30" s="160"/>
      <c r="L30" s="161"/>
      <c r="M30" s="162"/>
      <c r="N30" s="162"/>
      <c r="O30" s="190"/>
      <c r="P30" s="190"/>
      <c r="Q30" s="190"/>
      <c r="R30" s="190"/>
      <c r="S30" s="190"/>
      <c r="T30" s="190"/>
      <c r="U30" s="190"/>
      <c r="V30" s="190"/>
      <c r="W30" s="190"/>
      <c r="X30" s="190"/>
      <c r="Y30" s="190"/>
      <c r="Z30" s="190"/>
      <c r="AA30" s="190"/>
      <c r="AB30" s="190"/>
      <c r="AC30" s="190"/>
      <c r="AD30" s="190"/>
      <c r="AE30" s="191"/>
      <c r="AF30" s="112"/>
      <c r="AG30" s="112"/>
      <c r="AH30" s="112"/>
      <c r="AI30" s="171"/>
      <c r="AK30" s="116" t="s">
        <v>4855</v>
      </c>
      <c r="AL30" s="107"/>
      <c r="AM30" s="107"/>
      <c r="AN30" s="107"/>
      <c r="AO30" s="107"/>
      <c r="AP30" s="107"/>
      <c r="AQ30" s="117"/>
      <c r="AR30" s="129" t="s">
        <v>4829</v>
      </c>
      <c r="AS30" s="130">
        <f>HLOOKUP($AK$2,test,Blocks!A226,FALSE)+VLOOKUP($AK$3,Battle,$AD$1,FALSE)+VLOOKUP($AK$3,Battle,$L$1,FALSE)</f>
        <v>5</v>
      </c>
      <c r="AU30" s="116" t="s">
        <v>4855</v>
      </c>
      <c r="AV30" s="107"/>
      <c r="AW30" s="107"/>
      <c r="AX30" s="107"/>
      <c r="AY30" s="107"/>
      <c r="AZ30" s="107"/>
      <c r="BA30" s="117"/>
      <c r="BB30" s="129" t="s">
        <v>4829</v>
      </c>
      <c r="BC30" s="130">
        <f>HLOOKUP($AU$2,test,Blocks!A226,FALSE)+VLOOKUP($AU$3,Battle,$AD$1,FALSE)+VLOOKUP($AU$3,Battle,$L$1,FALSE)</f>
        <v>4</v>
      </c>
    </row>
    <row r="31" spans="1:55" x14ac:dyDescent="0.2">
      <c r="A31" s="103" t="str">
        <f t="shared" si="1"/>
        <v xml:space="preserve"> </v>
      </c>
      <c r="B31" s="209"/>
      <c r="C31" s="98"/>
      <c r="D31" s="99"/>
      <c r="E31" s="156"/>
      <c r="F31" s="157"/>
      <c r="G31" s="157"/>
      <c r="H31" s="158"/>
      <c r="I31" s="159"/>
      <c r="J31" s="160"/>
      <c r="K31" s="160"/>
      <c r="L31" s="161"/>
      <c r="M31" s="162"/>
      <c r="N31" s="162"/>
      <c r="O31" s="190"/>
      <c r="P31" s="190"/>
      <c r="Q31" s="190"/>
      <c r="R31" s="190"/>
      <c r="S31" s="190"/>
      <c r="T31" s="190"/>
      <c r="U31" s="190"/>
      <c r="V31" s="190"/>
      <c r="W31" s="190"/>
      <c r="X31" s="190"/>
      <c r="Y31" s="190"/>
      <c r="Z31" s="190"/>
      <c r="AA31" s="190"/>
      <c r="AB31" s="190"/>
      <c r="AC31" s="190"/>
      <c r="AD31" s="190"/>
      <c r="AE31" s="191"/>
      <c r="AF31" s="112"/>
      <c r="AG31" s="112"/>
      <c r="AH31" s="112"/>
      <c r="AI31" s="171"/>
      <c r="AK31" s="243" t="str">
        <f>HLOOKUP($AK$2,test,Blocks!$A$118,FALSE)</f>
        <v>Quick Draw</v>
      </c>
      <c r="AL31" s="244"/>
      <c r="AM31" s="244"/>
      <c r="AN31" s="244"/>
      <c r="AO31" s="244"/>
      <c r="AP31" s="244"/>
      <c r="AQ31" s="245"/>
      <c r="AR31" s="129" t="s">
        <v>4830</v>
      </c>
      <c r="AS31" s="130">
        <f>HLOOKUP($AK$2,test,Blocks!A227,FALSE)+VLOOKUP($AK$3,Battle,$AD$1,FALSE)+VLOOKUP($AK$3,Battle,$L$1,FALSE)</f>
        <v>12</v>
      </c>
      <c r="AU31" s="243" t="str">
        <f>HLOOKUP($AU$2,test,Blocks!$A$118,FALSE)</f>
        <v/>
      </c>
      <c r="AV31" s="244"/>
      <c r="AW31" s="244"/>
      <c r="AX31" s="244"/>
      <c r="AY31" s="244"/>
      <c r="AZ31" s="244"/>
      <c r="BA31" s="245"/>
      <c r="BB31" s="129" t="s">
        <v>4830</v>
      </c>
      <c r="BC31" s="130">
        <f>HLOOKUP($AU$2,test,Blocks!A227,FALSE)+VLOOKUP($AU$3,Battle,$AD$1,FALSE)+VLOOKUP($AU$3,Battle,$L$1,FALSE)</f>
        <v>5</v>
      </c>
    </row>
    <row r="32" spans="1:55" x14ac:dyDescent="0.2">
      <c r="A32" s="103" t="str">
        <f t="shared" si="1"/>
        <v xml:space="preserve"> </v>
      </c>
      <c r="B32" s="209"/>
      <c r="C32" s="98"/>
      <c r="D32" s="99"/>
      <c r="E32" s="156"/>
      <c r="F32" s="157"/>
      <c r="G32" s="157"/>
      <c r="H32" s="158"/>
      <c r="I32" s="159"/>
      <c r="J32" s="160"/>
      <c r="K32" s="160"/>
      <c r="L32" s="161"/>
      <c r="M32" s="162"/>
      <c r="N32" s="162"/>
      <c r="O32" s="190"/>
      <c r="P32" s="190"/>
      <c r="Q32" s="190"/>
      <c r="R32" s="190"/>
      <c r="S32" s="190"/>
      <c r="T32" s="190"/>
      <c r="U32" s="190"/>
      <c r="V32" s="190"/>
      <c r="W32" s="190"/>
      <c r="X32" s="190"/>
      <c r="Y32" s="190"/>
      <c r="Z32" s="190"/>
      <c r="AA32" s="190"/>
      <c r="AB32" s="190"/>
      <c r="AC32" s="190"/>
      <c r="AD32" s="190"/>
      <c r="AE32" s="191"/>
      <c r="AF32" s="112"/>
      <c r="AG32" s="112"/>
      <c r="AH32" s="112"/>
      <c r="AI32" s="171"/>
      <c r="AK32" s="243"/>
      <c r="AL32" s="244"/>
      <c r="AM32" s="244"/>
      <c r="AN32" s="244"/>
      <c r="AO32" s="244"/>
      <c r="AP32" s="244"/>
      <c r="AQ32" s="245"/>
      <c r="AR32" s="129" t="s">
        <v>4831</v>
      </c>
      <c r="AS32" s="130">
        <f>HLOOKUP($AK$2,test,Blocks!A228,FALSE)+VLOOKUP($AK$3,Battle,$AD$1,FALSE)+VLOOKUP($AK$3,Battle,$L$1,FALSE)</f>
        <v>8</v>
      </c>
      <c r="AU32" s="243"/>
      <c r="AV32" s="244"/>
      <c r="AW32" s="244"/>
      <c r="AX32" s="244"/>
      <c r="AY32" s="244"/>
      <c r="AZ32" s="244"/>
      <c r="BA32" s="245"/>
      <c r="BB32" s="129" t="s">
        <v>4831</v>
      </c>
      <c r="BC32" s="130">
        <f>HLOOKUP($AU$2,test,Blocks!A228,FALSE)+VLOOKUP($AU$3,Battle,$AD$1,FALSE)+VLOOKUP($AU$3,Battle,$L$1,FALSE)</f>
        <v>14</v>
      </c>
    </row>
    <row r="33" spans="1:55" x14ac:dyDescent="0.2">
      <c r="A33" s="103" t="str">
        <f t="shared" si="1"/>
        <v xml:space="preserve"> </v>
      </c>
      <c r="B33" s="209"/>
      <c r="C33" s="98"/>
      <c r="D33" s="99"/>
      <c r="E33" s="156"/>
      <c r="F33" s="157"/>
      <c r="G33" s="157"/>
      <c r="H33" s="158"/>
      <c r="I33" s="159"/>
      <c r="J33" s="160"/>
      <c r="K33" s="160"/>
      <c r="L33" s="161"/>
      <c r="M33" s="162"/>
      <c r="N33" s="162"/>
      <c r="O33" s="190"/>
      <c r="P33" s="190"/>
      <c r="Q33" s="190"/>
      <c r="R33" s="190"/>
      <c r="S33" s="190"/>
      <c r="T33" s="190"/>
      <c r="U33" s="190"/>
      <c r="V33" s="190"/>
      <c r="W33" s="190"/>
      <c r="X33" s="190"/>
      <c r="Y33" s="190"/>
      <c r="Z33" s="190"/>
      <c r="AA33" s="190"/>
      <c r="AB33" s="190"/>
      <c r="AC33" s="190"/>
      <c r="AD33" s="190"/>
      <c r="AE33" s="191"/>
      <c r="AF33" s="112"/>
      <c r="AG33" s="112"/>
      <c r="AH33" s="112"/>
      <c r="AI33" s="171"/>
      <c r="AK33" s="234" t="str">
        <f>"Talents - "&amp;HLOOKUP($AK$2,test,Blocks!$A$160,FALSE)</f>
        <v>Talents - Wealth, Armored Defense, Improved Armor Defense, Second Skin, Trigger Work, Hailfire</v>
      </c>
      <c r="AL33" s="235"/>
      <c r="AM33" s="235"/>
      <c r="AN33" s="235"/>
      <c r="AO33" s="235"/>
      <c r="AP33" s="235"/>
      <c r="AQ33" s="235"/>
      <c r="AR33" s="235"/>
      <c r="AS33" s="236"/>
      <c r="AU33" s="234" t="str">
        <f>"Talents - "&amp;HLOOKUP($AU$2,test,Blocks!$A$160,FALSE)</f>
        <v>Talents - Consumed by Darkness, Power of the Dark Side, Dark Preservation, Armored Defense, Dark Scourge</v>
      </c>
      <c r="AV33" s="235"/>
      <c r="AW33" s="235"/>
      <c r="AX33" s="235"/>
      <c r="AY33" s="235"/>
      <c r="AZ33" s="235"/>
      <c r="BA33" s="235"/>
      <c r="BB33" s="235"/>
      <c r="BC33" s="236"/>
    </row>
    <row r="34" spans="1:55" x14ac:dyDescent="0.2">
      <c r="A34" s="103" t="str">
        <f t="shared" ref="A34:A44" si="7">B36&amp;" "&amp;C36</f>
        <v xml:space="preserve"> </v>
      </c>
      <c r="B34" s="107"/>
      <c r="C34" s="107"/>
      <c r="D34" s="107"/>
      <c r="E34" s="107"/>
      <c r="AK34" s="237"/>
      <c r="AL34" s="238"/>
      <c r="AM34" s="238"/>
      <c r="AN34" s="238"/>
      <c r="AO34" s="238"/>
      <c r="AP34" s="238"/>
      <c r="AQ34" s="238"/>
      <c r="AR34" s="238"/>
      <c r="AS34" s="239"/>
      <c r="AU34" s="237"/>
      <c r="AV34" s="238"/>
      <c r="AW34" s="238"/>
      <c r="AX34" s="238"/>
      <c r="AY34" s="238"/>
      <c r="AZ34" s="238"/>
      <c r="BA34" s="238"/>
      <c r="BB34" s="238"/>
      <c r="BC34" s="239"/>
    </row>
    <row r="35" spans="1:55" x14ac:dyDescent="0.2">
      <c r="A35" s="103" t="e">
        <f>#REF!&amp;" "&amp;#REF!</f>
        <v>#REF!</v>
      </c>
      <c r="B35" s="107"/>
      <c r="E35" s="107"/>
      <c r="AK35" s="237"/>
      <c r="AL35" s="238"/>
      <c r="AM35" s="238"/>
      <c r="AN35" s="238"/>
      <c r="AO35" s="238"/>
      <c r="AP35" s="238"/>
      <c r="AQ35" s="238"/>
      <c r="AR35" s="238"/>
      <c r="AS35" s="239"/>
      <c r="AU35" s="237"/>
      <c r="AV35" s="238"/>
      <c r="AW35" s="238"/>
      <c r="AX35" s="238"/>
      <c r="AY35" s="238"/>
      <c r="AZ35" s="238"/>
      <c r="BA35" s="238"/>
      <c r="BB35" s="238"/>
      <c r="BC35" s="239"/>
    </row>
    <row r="36" spans="1:55" x14ac:dyDescent="0.2">
      <c r="A36" s="103" t="e">
        <f>#REF!&amp;" "&amp;#REF!</f>
        <v>#REF!</v>
      </c>
      <c r="B36" s="107"/>
      <c r="C36" s="107"/>
      <c r="D36" s="107"/>
      <c r="E36" s="107"/>
      <c r="AK36" s="240"/>
      <c r="AL36" s="241"/>
      <c r="AM36" s="241"/>
      <c r="AN36" s="241"/>
      <c r="AO36" s="241"/>
      <c r="AP36" s="241"/>
      <c r="AQ36" s="241"/>
      <c r="AR36" s="241"/>
      <c r="AS36" s="242"/>
      <c r="AU36" s="240"/>
      <c r="AV36" s="241"/>
      <c r="AW36" s="241"/>
      <c r="AX36" s="241"/>
      <c r="AY36" s="241"/>
      <c r="AZ36" s="241"/>
      <c r="BA36" s="241"/>
      <c r="BB36" s="241"/>
      <c r="BC36" s="242"/>
    </row>
    <row r="37" spans="1:55" x14ac:dyDescent="0.2">
      <c r="A37" s="103" t="e">
        <f>#REF!&amp;" "&amp;#REF!</f>
        <v>#REF!</v>
      </c>
      <c r="H37" s="107"/>
      <c r="AK37" s="234" t="str">
        <f>"Feats - "&amp;HLOOKUP($AK$2,test,Blocks!$A$175,FALSE)</f>
        <v xml:space="preserve">Feats - Armor Proficiency (light), Charging Fire, Linguist, Point Blank Shot, Precise Shot, Quick Draw, Rapid Shot, Skill Focus (Deception), Weapon Proficiency (pistols), Weapon Proficiency (simple), Fleche </v>
      </c>
      <c r="AL37" s="235"/>
      <c r="AM37" s="235"/>
      <c r="AN37" s="235"/>
      <c r="AO37" s="235"/>
      <c r="AP37" s="235"/>
      <c r="AQ37" s="235"/>
      <c r="AR37" s="235"/>
      <c r="AS37" s="236"/>
      <c r="AU37" s="234" t="str">
        <f>"Feats - "&amp;HLOOKUP($AU$2,test,Blocks!$A$175,FALSE)</f>
        <v>Feats - Armor Proficiency (light), Armor Proficiency (medium), Force Sensitivity, Force Training, Improved Damage Threshold, Powerful Charge, Rapid Strike, Skill Focus (Use the Force), Weapon Focus (lightsabers), Weapon Proficiency (lightsabers), Weapon Proficiency (pistols), Weapon Proficiency (rifles), Weapon Proficiency (simple)</v>
      </c>
      <c r="AV37" s="235"/>
      <c r="AW37" s="235"/>
      <c r="AX37" s="235"/>
      <c r="AY37" s="235"/>
      <c r="AZ37" s="235"/>
      <c r="BA37" s="235"/>
      <c r="BB37" s="235"/>
      <c r="BC37" s="236"/>
    </row>
    <row r="38" spans="1:55" x14ac:dyDescent="0.2">
      <c r="A38" s="103" t="str">
        <f t="shared" si="7"/>
        <v xml:space="preserve"> </v>
      </c>
      <c r="H38" s="107"/>
      <c r="AK38" s="237"/>
      <c r="AL38" s="238"/>
      <c r="AM38" s="238"/>
      <c r="AN38" s="238"/>
      <c r="AO38" s="238"/>
      <c r="AP38" s="238"/>
      <c r="AQ38" s="238"/>
      <c r="AR38" s="238"/>
      <c r="AS38" s="239"/>
      <c r="AU38" s="237"/>
      <c r="AV38" s="238"/>
      <c r="AW38" s="238"/>
      <c r="AX38" s="238"/>
      <c r="AY38" s="238"/>
      <c r="AZ38" s="238"/>
      <c r="BA38" s="238"/>
      <c r="BB38" s="238"/>
      <c r="BC38" s="239"/>
    </row>
    <row r="39" spans="1:55" x14ac:dyDescent="0.2">
      <c r="A39" s="103" t="str">
        <f t="shared" si="7"/>
        <v xml:space="preserve"> </v>
      </c>
      <c r="H39" s="107"/>
      <c r="AK39" s="237"/>
      <c r="AL39" s="238"/>
      <c r="AM39" s="238"/>
      <c r="AN39" s="238"/>
      <c r="AO39" s="238"/>
      <c r="AP39" s="238"/>
      <c r="AQ39" s="238"/>
      <c r="AR39" s="238"/>
      <c r="AS39" s="239"/>
      <c r="AU39" s="237"/>
      <c r="AV39" s="238"/>
      <c r="AW39" s="238"/>
      <c r="AX39" s="238"/>
      <c r="AY39" s="238"/>
      <c r="AZ39" s="238"/>
      <c r="BA39" s="238"/>
      <c r="BB39" s="238"/>
      <c r="BC39" s="239"/>
    </row>
    <row r="40" spans="1:55" x14ac:dyDescent="0.2">
      <c r="A40" s="103" t="str">
        <f t="shared" si="7"/>
        <v xml:space="preserve"> </v>
      </c>
      <c r="AK40" s="240"/>
      <c r="AL40" s="241"/>
      <c r="AM40" s="241"/>
      <c r="AN40" s="241"/>
      <c r="AO40" s="241"/>
      <c r="AP40" s="241"/>
      <c r="AQ40" s="241"/>
      <c r="AR40" s="241"/>
      <c r="AS40" s="242"/>
      <c r="AU40" s="240"/>
      <c r="AV40" s="241"/>
      <c r="AW40" s="241"/>
      <c r="AX40" s="241"/>
      <c r="AY40" s="241"/>
      <c r="AZ40" s="241"/>
      <c r="BA40" s="241"/>
      <c r="BB40" s="241"/>
      <c r="BC40" s="242"/>
    </row>
    <row r="41" spans="1:55" ht="12.75" customHeight="1" thickBot="1" x14ac:dyDescent="0.25">
      <c r="A41" s="103" t="str">
        <f t="shared" si="7"/>
        <v xml:space="preserve"> </v>
      </c>
      <c r="AK41" s="234" t="str">
        <f>"Possessions - "&amp;HLOOKUP($AK$2,test,Blocks!$A$229,FALSE)</f>
        <v>Possessions - main-hand heavy blaster, off-hand holdout blaster, datadagger, armored flight suit (Superior Tech: Superior Agile Armor, Vacuum Seals, Shadowskin), datapad, blank datacards, credit chip, concealed holster, hip holster, utility belt</v>
      </c>
      <c r="AL41" s="235"/>
      <c r="AM41" s="235"/>
      <c r="AN41" s="235"/>
      <c r="AO41" s="235"/>
      <c r="AP41" s="235"/>
      <c r="AQ41" s="235"/>
      <c r="AR41" s="235"/>
      <c r="AS41" s="236"/>
      <c r="AU41" s="234" t="str">
        <f>"Possessions - "&amp;HLOOKUP($AU$2,test,Blocks!$A$229,FALSE)</f>
        <v>Possessions - double-bladed lightsaber (self-built), Sith battle suit (Superior Tech: Mobile Armor)</v>
      </c>
      <c r="AV41" s="235"/>
      <c r="AW41" s="235"/>
      <c r="AX41" s="235"/>
      <c r="AY41" s="235"/>
      <c r="AZ41" s="235"/>
      <c r="BA41" s="235"/>
      <c r="BB41" s="235"/>
      <c r="BC41" s="236"/>
    </row>
    <row r="42" spans="1:55" x14ac:dyDescent="0.2">
      <c r="A42" s="103" t="str">
        <f t="shared" si="7"/>
        <v xml:space="preserve"> </v>
      </c>
      <c r="L42" s="150" t="s">
        <v>4893</v>
      </c>
      <c r="M42" s="151"/>
      <c r="N42" s="199">
        <f>COUNTIF($F$4:$F$46,0)</f>
        <v>4</v>
      </c>
      <c r="O42" s="199"/>
      <c r="AK42" s="237"/>
      <c r="AL42" s="238"/>
      <c r="AM42" s="238"/>
      <c r="AN42" s="238"/>
      <c r="AO42" s="238"/>
      <c r="AP42" s="238"/>
      <c r="AQ42" s="238"/>
      <c r="AR42" s="238"/>
      <c r="AS42" s="239"/>
      <c r="AU42" s="237"/>
      <c r="AV42" s="238"/>
      <c r="AW42" s="238"/>
      <c r="AX42" s="238"/>
      <c r="AY42" s="238"/>
      <c r="AZ42" s="238"/>
      <c r="BA42" s="238"/>
      <c r="BB42" s="238"/>
      <c r="BC42" s="239"/>
    </row>
    <row r="43" spans="1:55" x14ac:dyDescent="0.2">
      <c r="A43" s="103" t="str">
        <f t="shared" si="7"/>
        <v xml:space="preserve"> </v>
      </c>
      <c r="L43" s="152" t="s">
        <v>4895</v>
      </c>
      <c r="M43" s="153"/>
      <c r="N43" s="200">
        <f>SUM(G4:G46)</f>
        <v>10400</v>
      </c>
      <c r="O43" s="200"/>
      <c r="AK43" s="237"/>
      <c r="AL43" s="238"/>
      <c r="AM43" s="238"/>
      <c r="AN43" s="238"/>
      <c r="AO43" s="238"/>
      <c r="AP43" s="238"/>
      <c r="AQ43" s="238"/>
      <c r="AR43" s="238"/>
      <c r="AS43" s="239"/>
      <c r="AU43" s="237"/>
      <c r="AV43" s="238"/>
      <c r="AW43" s="238"/>
      <c r="AX43" s="238"/>
      <c r="AY43" s="238"/>
      <c r="AZ43" s="238"/>
      <c r="BA43" s="238"/>
      <c r="BB43" s="238"/>
      <c r="BC43" s="239"/>
    </row>
    <row r="44" spans="1:55" ht="13.5" thickBot="1" x14ac:dyDescent="0.25">
      <c r="A44" s="103" t="str">
        <f t="shared" si="7"/>
        <v xml:space="preserve"> </v>
      </c>
      <c r="L44" s="154" t="s">
        <v>4894</v>
      </c>
      <c r="M44" s="155"/>
      <c r="N44" s="201">
        <f>N43/N42</f>
        <v>2600</v>
      </c>
      <c r="O44" s="201"/>
      <c r="AK44" s="240"/>
      <c r="AL44" s="241"/>
      <c r="AM44" s="241"/>
      <c r="AN44" s="241"/>
      <c r="AO44" s="241"/>
      <c r="AP44" s="241"/>
      <c r="AQ44" s="241"/>
      <c r="AR44" s="241"/>
      <c r="AS44" s="242"/>
      <c r="AU44" s="240"/>
      <c r="AV44" s="241"/>
      <c r="AW44" s="241"/>
      <c r="AX44" s="241"/>
      <c r="AY44" s="241"/>
      <c r="AZ44" s="241"/>
      <c r="BA44" s="241"/>
      <c r="BB44" s="241"/>
      <c r="BC44" s="242"/>
    </row>
  </sheetData>
  <autoFilter ref="B3:AI3">
    <sortState ref="B4:AI44">
      <sortCondition descending="1" ref="D3"/>
    </sortState>
  </autoFilter>
  <sortState ref="B4:AI33">
    <sortCondition descending="1" ref="D4:D33"/>
  </sortState>
  <mergeCells count="85">
    <mergeCell ref="AU41:BC44"/>
    <mergeCell ref="AU28:BA29"/>
    <mergeCell ref="AU31:BA32"/>
    <mergeCell ref="AU33:BC36"/>
    <mergeCell ref="AU37:BC40"/>
    <mergeCell ref="AU24:AX24"/>
    <mergeCell ref="AY24:AZ24"/>
    <mergeCell ref="AU25:AX25"/>
    <mergeCell ref="AY25:AZ25"/>
    <mergeCell ref="AU26:AX26"/>
    <mergeCell ref="AY26:AZ26"/>
    <mergeCell ref="AU21:AX21"/>
    <mergeCell ref="AY21:AZ21"/>
    <mergeCell ref="AY22:AZ22"/>
    <mergeCell ref="AU23:AX23"/>
    <mergeCell ref="AY23:AZ23"/>
    <mergeCell ref="AU18:AX18"/>
    <mergeCell ref="AY18:AZ18"/>
    <mergeCell ref="AU19:AX19"/>
    <mergeCell ref="AY19:AZ19"/>
    <mergeCell ref="AU20:AX20"/>
    <mergeCell ref="AY20:AZ20"/>
    <mergeCell ref="AU15:AX15"/>
    <mergeCell ref="AY15:AZ15"/>
    <mergeCell ref="AU16:AX16"/>
    <mergeCell ref="AY16:AZ16"/>
    <mergeCell ref="AY17:AZ17"/>
    <mergeCell ref="AY12:AZ12"/>
    <mergeCell ref="AU13:AX13"/>
    <mergeCell ref="AY13:AZ13"/>
    <mergeCell ref="AU14:AX14"/>
    <mergeCell ref="AY14:AZ14"/>
    <mergeCell ref="AU5:BC5"/>
    <mergeCell ref="AU6:AV6"/>
    <mergeCell ref="BB6:BC6"/>
    <mergeCell ref="AW7:AW8"/>
    <mergeCell ref="AU11:AY11"/>
    <mergeCell ref="AU1:BC1"/>
    <mergeCell ref="AU2:BC2"/>
    <mergeCell ref="AU3:BC3"/>
    <mergeCell ref="AU4:BA4"/>
    <mergeCell ref="BB4:BC4"/>
    <mergeCell ref="AK24:AN24"/>
    <mergeCell ref="AO24:AP24"/>
    <mergeCell ref="AK25:AN25"/>
    <mergeCell ref="AO25:AP25"/>
    <mergeCell ref="AK26:AN26"/>
    <mergeCell ref="AO26:AP26"/>
    <mergeCell ref="O2:AD2"/>
    <mergeCell ref="AK3:AS3"/>
    <mergeCell ref="AK5:AS5"/>
    <mergeCell ref="AK2:AS2"/>
    <mergeCell ref="AR4:AS4"/>
    <mergeCell ref="AK4:AQ4"/>
    <mergeCell ref="AO18:AP18"/>
    <mergeCell ref="AK33:AS36"/>
    <mergeCell ref="AK37:AS40"/>
    <mergeCell ref="AK41:AS44"/>
    <mergeCell ref="AK18:AN18"/>
    <mergeCell ref="AK19:AN19"/>
    <mergeCell ref="AO19:AP19"/>
    <mergeCell ref="AK20:AN20"/>
    <mergeCell ref="AO20:AP20"/>
    <mergeCell ref="AK21:AN21"/>
    <mergeCell ref="AO21:AP21"/>
    <mergeCell ref="AO22:AP22"/>
    <mergeCell ref="AK23:AN23"/>
    <mergeCell ref="AK28:AQ29"/>
    <mergeCell ref="AK31:AQ32"/>
    <mergeCell ref="AO23:AP23"/>
    <mergeCell ref="AO14:AP14"/>
    <mergeCell ref="AO15:AP15"/>
    <mergeCell ref="AO16:AP16"/>
    <mergeCell ref="AO17:AP17"/>
    <mergeCell ref="AK14:AN14"/>
    <mergeCell ref="AK15:AN15"/>
    <mergeCell ref="AK16:AN16"/>
    <mergeCell ref="AM7:AM8"/>
    <mergeCell ref="AK11:AO11"/>
    <mergeCell ref="AK1:AS1"/>
    <mergeCell ref="AO12:AP12"/>
    <mergeCell ref="AO13:AP13"/>
    <mergeCell ref="AK13:AN13"/>
    <mergeCell ref="AK6:AL6"/>
    <mergeCell ref="AR6:AS6"/>
  </mergeCells>
  <conditionalFormatting sqref="AK41:AS44">
    <cfRule type="expression" dxfId="41" priority="238">
      <formula>"$BR$7&lt;0"</formula>
    </cfRule>
  </conditionalFormatting>
  <conditionalFormatting sqref="AK1:AS1">
    <cfRule type="expression" dxfId="40" priority="261">
      <formula>$AM$7&lt;0</formula>
    </cfRule>
  </conditionalFormatting>
  <conditionalFormatting sqref="AU1:BC1">
    <cfRule type="expression" dxfId="39" priority="57">
      <formula>$AW$7&lt;0</formula>
    </cfRule>
  </conditionalFormatting>
  <conditionalFormatting sqref="AK4:AS40">
    <cfRule type="expression" dxfId="38" priority="10">
      <formula>$AM$7&lt;0</formula>
    </cfRule>
  </conditionalFormatting>
  <conditionalFormatting sqref="AK3:AS3">
    <cfRule type="expression" dxfId="37" priority="8">
      <formula>$AM$7&lt;0</formula>
    </cfRule>
  </conditionalFormatting>
  <conditionalFormatting sqref="AU4:BC40">
    <cfRule type="expression" dxfId="36" priority="7">
      <formula>$AW$7&lt;0</formula>
    </cfRule>
  </conditionalFormatting>
  <conditionalFormatting sqref="AU3:BC3">
    <cfRule type="expression" dxfId="35" priority="6">
      <formula>$AW$7&lt;0</formula>
    </cfRule>
  </conditionalFormatting>
  <conditionalFormatting sqref="AR4:AS4">
    <cfRule type="expression" dxfId="34" priority="4">
      <formula>$AR$4&gt;0</formula>
    </cfRule>
  </conditionalFormatting>
  <conditionalFormatting sqref="BB4:BC4">
    <cfRule type="expression" dxfId="33" priority="3">
      <formula>$BB$4&gt;0</formula>
    </cfRule>
  </conditionalFormatting>
  <conditionalFormatting sqref="B4:AI4 B7:AI15 N4:AH33 E4:E14 B4:B33 C5:AI16">
    <cfRule type="expression" dxfId="32" priority="2">
      <formula>$H4&lt;0</formula>
    </cfRule>
  </conditionalFormatting>
  <conditionalFormatting sqref="B4:AI33">
    <cfRule type="expression" dxfId="31" priority="1">
      <formula>$H4&lt;0</formula>
    </cfRule>
  </conditionalFormatting>
  <dataValidations count="3">
    <dataValidation type="list" allowBlank="1" showInputMessage="1" showErrorMessage="1" sqref="AK3:AS3 AU3:BC3">
      <formula1>Player</formula1>
    </dataValidation>
    <dataValidation type="list" allowBlank="1" showInputMessage="1" showErrorMessage="1" sqref="L4:L33">
      <formula1>CT</formula1>
    </dataValidation>
    <dataValidation type="list" allowBlank="1" showInputMessage="1" showErrorMessage="1" sqref="B4:B33">
      <formula1>Names</formula1>
    </dataValidation>
  </dataValidations>
  <pageMargins left="0.7" right="0.7" top="0.75" bottom="0.75" header="0.3" footer="0.3"/>
  <pageSetup paperSize="35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tabSelected="1" workbookViewId="0">
      <pane xSplit="2" topLeftCell="K1" activePane="topRight" state="frozen"/>
      <selection pane="topRight" activeCell="K4" sqref="K4"/>
    </sheetView>
  </sheetViews>
  <sheetFormatPr defaultRowHeight="12.75" x14ac:dyDescent="0.2"/>
  <cols>
    <col min="1" max="1" width="3" style="207" bestFit="1" customWidth="1"/>
    <col min="2" max="2" width="28.7109375" bestFit="1" customWidth="1"/>
    <col min="3" max="3" width="52" customWidth="1"/>
    <col min="4" max="4" width="91.5703125" customWidth="1"/>
    <col min="5" max="5" width="93.5703125" customWidth="1"/>
    <col min="6" max="23" width="91.5703125" customWidth="1"/>
  </cols>
  <sheetData>
    <row r="1" spans="1:23" ht="13.5" thickBot="1" x14ac:dyDescent="0.25">
      <c r="A1" s="208" t="s">
        <v>4</v>
      </c>
      <c r="B1" s="202" t="s">
        <v>4871</v>
      </c>
      <c r="C1" s="203" t="s">
        <v>4872</v>
      </c>
      <c r="D1" s="203" t="s">
        <v>4873</v>
      </c>
      <c r="E1" s="203" t="s">
        <v>4874</v>
      </c>
      <c r="F1" s="203" t="s">
        <v>4875</v>
      </c>
      <c r="G1" s="203" t="s">
        <v>4876</v>
      </c>
      <c r="H1" s="203" t="s">
        <v>4877</v>
      </c>
      <c r="I1" s="203" t="s">
        <v>4878</v>
      </c>
      <c r="J1" s="203" t="s">
        <v>4879</v>
      </c>
      <c r="K1" s="203" t="s">
        <v>4880</v>
      </c>
      <c r="L1" s="203" t="s">
        <v>4881</v>
      </c>
      <c r="M1" s="203" t="s">
        <v>4882</v>
      </c>
      <c r="N1" s="203" t="s">
        <v>4883</v>
      </c>
      <c r="O1" s="203" t="s">
        <v>4884</v>
      </c>
      <c r="P1" s="203" t="s">
        <v>4885</v>
      </c>
      <c r="Q1" s="203" t="s">
        <v>4886</v>
      </c>
      <c r="R1" s="203" t="s">
        <v>4887</v>
      </c>
      <c r="S1" s="203" t="s">
        <v>4888</v>
      </c>
      <c r="T1" s="203" t="s">
        <v>4889</v>
      </c>
      <c r="U1" s="203" t="s">
        <v>4890</v>
      </c>
      <c r="V1" s="203" t="s">
        <v>4891</v>
      </c>
      <c r="W1" s="203" t="s">
        <v>4892</v>
      </c>
    </row>
    <row r="2" spans="1:23" ht="25.5" x14ac:dyDescent="0.2">
      <c r="A2" s="208">
        <f>Tracker!H4</f>
        <v>57</v>
      </c>
      <c r="B2" s="204" t="str">
        <f>Tracker!A4</f>
        <v>Asheemi Ta 1</v>
      </c>
      <c r="C2" s="212"/>
      <c r="D2" s="211" t="s">
        <v>5535</v>
      </c>
      <c r="E2" s="211" t="s">
        <v>5550</v>
      </c>
      <c r="F2" s="211" t="s">
        <v>5561</v>
      </c>
      <c r="G2" s="211" t="s">
        <v>5569</v>
      </c>
      <c r="H2" s="211" t="s">
        <v>5582</v>
      </c>
      <c r="I2" s="211" t="s">
        <v>5591</v>
      </c>
      <c r="J2" s="214" t="s">
        <v>5600</v>
      </c>
      <c r="K2" s="211" t="s">
        <v>5608</v>
      </c>
      <c r="L2" s="211" t="s">
        <v>5614</v>
      </c>
      <c r="M2" s="211"/>
      <c r="N2" s="211"/>
      <c r="O2" s="211"/>
      <c r="P2" s="211"/>
      <c r="Q2" s="212"/>
      <c r="R2" s="212"/>
      <c r="S2" s="212"/>
      <c r="T2" s="212"/>
      <c r="U2" s="212"/>
      <c r="V2" s="212"/>
      <c r="W2" s="213"/>
    </row>
    <row r="3" spans="1:23" ht="25.5" x14ac:dyDescent="0.2">
      <c r="A3" s="208">
        <f>Tracker!H5</f>
        <v>-15</v>
      </c>
      <c r="B3" s="205" t="str">
        <f>Tracker!A5</f>
        <v>Darth Blanc - CL12 1</v>
      </c>
      <c r="C3" s="215"/>
      <c r="D3" s="214" t="s">
        <v>5573</v>
      </c>
      <c r="E3" s="214" t="s">
        <v>5574</v>
      </c>
      <c r="F3" s="214" t="s">
        <v>5573</v>
      </c>
      <c r="G3" s="214" t="s">
        <v>5572</v>
      </c>
      <c r="H3" s="214" t="s">
        <v>5583</v>
      </c>
      <c r="I3" s="214" t="s">
        <v>5592</v>
      </c>
      <c r="J3" s="214" t="s">
        <v>5601</v>
      </c>
      <c r="K3" s="214"/>
      <c r="L3" s="214"/>
      <c r="M3" s="214"/>
      <c r="N3" s="214"/>
      <c r="O3" s="214"/>
      <c r="P3" s="214"/>
      <c r="Q3" s="215"/>
      <c r="R3" s="215"/>
      <c r="S3" s="215"/>
      <c r="T3" s="215"/>
      <c r="U3" s="215"/>
      <c r="V3" s="215"/>
      <c r="W3" s="216"/>
    </row>
    <row r="4" spans="1:23" ht="25.5" x14ac:dyDescent="0.2">
      <c r="A4" s="208">
        <f>Tracker!H6</f>
        <v>24</v>
      </c>
      <c r="B4" s="205" t="str">
        <f>Tracker!A6</f>
        <v>Shanlar Vivani 1</v>
      </c>
      <c r="C4" s="220"/>
      <c r="D4" s="214" t="s">
        <v>5539</v>
      </c>
      <c r="E4" s="214" t="s">
        <v>5551</v>
      </c>
      <c r="F4" s="214" t="s">
        <v>5562</v>
      </c>
      <c r="G4" s="214" t="s">
        <v>5571</v>
      </c>
      <c r="H4" s="214" t="s">
        <v>5584</v>
      </c>
      <c r="I4" s="214" t="s">
        <v>5593</v>
      </c>
      <c r="J4" s="214" t="s">
        <v>5602</v>
      </c>
      <c r="K4" s="214" t="s">
        <v>5609</v>
      </c>
      <c r="L4" s="214" t="s">
        <v>5615</v>
      </c>
      <c r="M4" s="214"/>
      <c r="N4" s="214"/>
      <c r="O4" s="214"/>
      <c r="P4" s="214"/>
      <c r="Q4" s="215"/>
      <c r="R4" s="215"/>
      <c r="S4" s="215"/>
      <c r="T4" s="215"/>
      <c r="U4" s="215"/>
      <c r="V4" s="215"/>
      <c r="W4" s="216"/>
    </row>
    <row r="5" spans="1:23" ht="25.5" x14ac:dyDescent="0.2">
      <c r="A5" s="208">
        <f>Tracker!H7</f>
        <v>54</v>
      </c>
      <c r="B5" s="205" t="str">
        <f>Tracker!A7</f>
        <v>Koth 1</v>
      </c>
      <c r="C5" s="215"/>
      <c r="D5" s="214" t="s">
        <v>5545</v>
      </c>
      <c r="E5" s="214" t="s">
        <v>5552</v>
      </c>
      <c r="F5" s="214" t="s">
        <v>5563</v>
      </c>
      <c r="G5" s="214" t="s">
        <v>5570</v>
      </c>
      <c r="H5" s="214" t="s">
        <v>5585</v>
      </c>
      <c r="I5" s="214" t="s">
        <v>5594</v>
      </c>
      <c r="J5" s="214" t="s">
        <v>5603</v>
      </c>
      <c r="K5" s="214" t="s">
        <v>5610</v>
      </c>
      <c r="L5" s="214" t="s">
        <v>5616</v>
      </c>
      <c r="M5" s="214"/>
      <c r="N5" s="214"/>
      <c r="O5" s="214"/>
      <c r="P5" s="214"/>
      <c r="Q5" s="215"/>
      <c r="R5" s="215"/>
      <c r="S5" s="215"/>
      <c r="T5" s="215"/>
      <c r="U5" s="215"/>
      <c r="V5" s="215"/>
      <c r="W5" s="216"/>
    </row>
    <row r="6" spans="1:23" x14ac:dyDescent="0.2">
      <c r="A6" s="208">
        <f>Tracker!H8</f>
        <v>98</v>
      </c>
      <c r="B6" s="205" t="str">
        <f>Tracker!A8</f>
        <v>Caitlen'gella ("Filly") 1</v>
      </c>
      <c r="C6" s="215"/>
      <c r="D6" s="214" t="s">
        <v>5544</v>
      </c>
      <c r="E6" s="214" t="s">
        <v>5555</v>
      </c>
      <c r="F6" s="214" t="s">
        <v>5564</v>
      </c>
      <c r="G6" s="214" t="s">
        <v>5575</v>
      </c>
      <c r="H6" s="214" t="s">
        <v>5586</v>
      </c>
      <c r="I6" s="214" t="s">
        <v>5595</v>
      </c>
      <c r="J6" s="214" t="s">
        <v>5604</v>
      </c>
      <c r="K6" s="214" t="s">
        <v>5611</v>
      </c>
      <c r="L6" s="214" t="s">
        <v>5617</v>
      </c>
      <c r="M6" s="214"/>
      <c r="N6" s="214"/>
      <c r="O6" s="214"/>
      <c r="P6" s="214"/>
      <c r="Q6" s="215"/>
      <c r="R6" s="215"/>
      <c r="S6" s="215"/>
      <c r="T6" s="215"/>
      <c r="U6" s="215"/>
      <c r="V6" s="215"/>
      <c r="W6" s="216"/>
    </row>
    <row r="7" spans="1:23" x14ac:dyDescent="0.2">
      <c r="A7" s="208">
        <f>Tracker!H9</f>
        <v>-27</v>
      </c>
      <c r="B7" s="205" t="str">
        <f>Tracker!A9</f>
        <v>Zabrak Sith Warrior - CL8 3</v>
      </c>
      <c r="C7" s="214"/>
      <c r="D7" s="214" t="s">
        <v>5546</v>
      </c>
      <c r="E7" s="214" t="s">
        <v>5536</v>
      </c>
      <c r="F7" s="214" t="s">
        <v>5536</v>
      </c>
      <c r="G7" s="214" t="s">
        <v>5576</v>
      </c>
      <c r="H7" s="214" t="s">
        <v>5587</v>
      </c>
      <c r="I7" s="214" t="s">
        <v>5596</v>
      </c>
      <c r="J7" s="214"/>
      <c r="K7" s="214"/>
      <c r="L7" s="214"/>
      <c r="M7" s="214"/>
      <c r="N7" s="214"/>
      <c r="O7" s="214"/>
      <c r="P7" s="214"/>
      <c r="Q7" s="215"/>
      <c r="R7" s="215"/>
      <c r="S7" s="215"/>
      <c r="T7" s="215"/>
      <c r="U7" s="215"/>
      <c r="V7" s="215"/>
      <c r="W7" s="216"/>
    </row>
    <row r="8" spans="1:23" x14ac:dyDescent="0.2">
      <c r="A8" s="208">
        <f>Tracker!H10</f>
        <v>-19</v>
      </c>
      <c r="B8" s="205" t="str">
        <f>Tracker!A10</f>
        <v>Zabrak Sith Warrior - CL8 4</v>
      </c>
      <c r="C8" s="215"/>
      <c r="D8" s="214" t="s">
        <v>5546</v>
      </c>
      <c r="E8" s="214" t="s">
        <v>5536</v>
      </c>
      <c r="F8" s="214" t="s">
        <v>5536</v>
      </c>
      <c r="G8" s="214" t="s">
        <v>5578</v>
      </c>
      <c r="H8" s="214" t="s">
        <v>5588</v>
      </c>
      <c r="I8" s="214" t="s">
        <v>5597</v>
      </c>
      <c r="J8" s="214" t="s">
        <v>5605</v>
      </c>
      <c r="K8" s="214" t="s">
        <v>5612</v>
      </c>
      <c r="L8" s="214"/>
      <c r="M8" s="214"/>
      <c r="N8" s="214"/>
      <c r="O8" s="214"/>
      <c r="P8" s="214"/>
      <c r="Q8" s="215"/>
      <c r="R8" s="215"/>
      <c r="S8" s="215"/>
      <c r="T8" s="215"/>
      <c r="U8" s="215"/>
      <c r="V8" s="215"/>
      <c r="W8" s="216"/>
    </row>
    <row r="9" spans="1:23" ht="25.5" x14ac:dyDescent="0.2">
      <c r="A9" s="208">
        <f>Tracker!H11</f>
        <v>-4</v>
      </c>
      <c r="B9" s="205" t="str">
        <f>Tracker!A11</f>
        <v>Zabrak Sith Student - CL3 1</v>
      </c>
      <c r="C9" s="215"/>
      <c r="D9" s="214" t="s">
        <v>5549</v>
      </c>
      <c r="E9" s="214" t="s">
        <v>5556</v>
      </c>
      <c r="F9" s="220"/>
      <c r="G9" s="220"/>
      <c r="H9" s="214"/>
      <c r="I9" s="214"/>
      <c r="J9" s="214"/>
      <c r="K9" s="214"/>
      <c r="L9" s="214"/>
      <c r="M9" s="214"/>
      <c r="N9" s="214"/>
      <c r="O9" s="214"/>
      <c r="P9" s="214"/>
      <c r="Q9" s="215"/>
      <c r="R9" s="215"/>
      <c r="S9" s="215"/>
      <c r="T9" s="215"/>
      <c r="U9" s="215"/>
      <c r="V9" s="215"/>
      <c r="W9" s="216"/>
    </row>
    <row r="10" spans="1:23" ht="25.5" x14ac:dyDescent="0.2">
      <c r="A10" s="208">
        <f>Tracker!H12</f>
        <v>-5</v>
      </c>
      <c r="B10" s="205" t="str">
        <f>Tracker!A12</f>
        <v>Zabrak Sith Student - CL3 2</v>
      </c>
      <c r="C10" s="215"/>
      <c r="D10" s="214" t="s">
        <v>5546</v>
      </c>
      <c r="E10" s="214" t="s">
        <v>5557</v>
      </c>
      <c r="F10" s="220" t="s">
        <v>5565</v>
      </c>
      <c r="G10" s="214" t="s">
        <v>5579</v>
      </c>
      <c r="H10" s="214"/>
      <c r="I10" s="214"/>
      <c r="J10" s="214"/>
      <c r="K10" s="214"/>
      <c r="L10" s="214"/>
      <c r="M10" s="214"/>
      <c r="N10" s="214"/>
      <c r="O10" s="214"/>
      <c r="P10" s="214"/>
      <c r="Q10" s="215"/>
      <c r="R10" s="215"/>
      <c r="S10" s="215"/>
      <c r="T10" s="215"/>
      <c r="U10" s="215"/>
      <c r="V10" s="215"/>
      <c r="W10" s="216"/>
    </row>
    <row r="11" spans="1:23" ht="25.5" x14ac:dyDescent="0.2">
      <c r="A11" s="208">
        <f>Tracker!H13</f>
        <v>-8</v>
      </c>
      <c r="B11" s="205" t="str">
        <f>Tracker!A13</f>
        <v>Zabrak Sith Student - CL3 3</v>
      </c>
      <c r="C11" s="215"/>
      <c r="D11" s="214" t="s">
        <v>5547</v>
      </c>
      <c r="E11" s="214" t="s">
        <v>5558</v>
      </c>
      <c r="F11" s="220"/>
      <c r="G11" s="214"/>
      <c r="H11" s="214"/>
      <c r="I11" s="214"/>
      <c r="J11" s="214"/>
      <c r="K11" s="214"/>
      <c r="L11" s="214"/>
      <c r="M11" s="214"/>
      <c r="N11" s="214"/>
      <c r="O11" s="214"/>
      <c r="P11" s="214"/>
      <c r="Q11" s="215"/>
      <c r="R11" s="215"/>
      <c r="S11" s="215"/>
      <c r="T11" s="215"/>
      <c r="U11" s="215"/>
      <c r="V11" s="215"/>
      <c r="W11" s="216"/>
    </row>
    <row r="12" spans="1:23" ht="25.5" x14ac:dyDescent="0.2">
      <c r="A12" s="208">
        <f>Tracker!H14</f>
        <v>-12</v>
      </c>
      <c r="B12" s="205" t="str">
        <f>Tracker!A14</f>
        <v>Zabrak Sith Student - CL3 4</v>
      </c>
      <c r="C12" s="215"/>
      <c r="D12" s="214" t="s">
        <v>5548</v>
      </c>
      <c r="E12" s="214" t="s">
        <v>5559</v>
      </c>
      <c r="F12" s="220" t="s">
        <v>5566</v>
      </c>
      <c r="G12" s="214"/>
      <c r="H12" s="214"/>
      <c r="I12" s="214"/>
      <c r="J12" s="214"/>
      <c r="K12" s="214"/>
      <c r="L12" s="214"/>
      <c r="M12" s="214"/>
      <c r="N12" s="214"/>
      <c r="O12" s="214"/>
      <c r="P12" s="214"/>
      <c r="Q12" s="215"/>
      <c r="R12" s="215"/>
      <c r="S12" s="215"/>
      <c r="T12" s="215"/>
      <c r="U12" s="215"/>
      <c r="V12" s="215"/>
      <c r="W12" s="216"/>
    </row>
    <row r="13" spans="1:23" x14ac:dyDescent="0.2">
      <c r="A13" s="208">
        <f>Tracker!H15</f>
        <v>-11</v>
      </c>
      <c r="B13" s="205" t="str">
        <f>Tracker!A15</f>
        <v>Zabrak Sith Mage - CL6 1</v>
      </c>
      <c r="C13" s="215"/>
      <c r="D13" s="214" t="s">
        <v>5553</v>
      </c>
      <c r="E13" s="214"/>
      <c r="F13" s="220" t="s">
        <v>5567</v>
      </c>
      <c r="G13" s="214" t="s">
        <v>5580</v>
      </c>
      <c r="H13" s="214" t="s">
        <v>5589</v>
      </c>
      <c r="I13" s="214" t="s">
        <v>5598</v>
      </c>
      <c r="J13" s="214" t="s">
        <v>5606</v>
      </c>
      <c r="K13" s="214"/>
      <c r="L13" s="214"/>
      <c r="M13" s="214"/>
      <c r="N13" s="214"/>
      <c r="O13" s="214"/>
      <c r="P13" s="214"/>
      <c r="Q13" s="215"/>
      <c r="R13" s="215"/>
      <c r="S13" s="215"/>
      <c r="T13" s="215"/>
      <c r="U13" s="215"/>
      <c r="V13" s="215"/>
      <c r="W13" s="216"/>
    </row>
    <row r="14" spans="1:23" x14ac:dyDescent="0.2">
      <c r="A14" s="208">
        <f>Tracker!H16</f>
        <v>-16</v>
      </c>
      <c r="B14" s="205" t="str">
        <f>Tracker!A16</f>
        <v>Zabrak Sith Mage - CL6 2</v>
      </c>
      <c r="C14" s="215"/>
      <c r="D14" s="214" t="s">
        <v>5554</v>
      </c>
      <c r="E14" s="214" t="s">
        <v>5560</v>
      </c>
      <c r="F14" s="220" t="s">
        <v>5568</v>
      </c>
      <c r="G14" s="214" t="s">
        <v>5581</v>
      </c>
      <c r="H14" s="214" t="s">
        <v>5590</v>
      </c>
      <c r="I14" s="214" t="s">
        <v>5599</v>
      </c>
      <c r="J14" s="214" t="s">
        <v>5607</v>
      </c>
      <c r="K14" s="214" t="s">
        <v>5613</v>
      </c>
      <c r="L14" s="214"/>
      <c r="M14" s="214"/>
      <c r="N14" s="214"/>
      <c r="O14" s="214"/>
      <c r="P14" s="214"/>
      <c r="Q14" s="215"/>
      <c r="R14" s="215"/>
      <c r="S14" s="215"/>
      <c r="T14" s="215"/>
      <c r="U14" s="215"/>
      <c r="V14" s="215"/>
      <c r="W14" s="216"/>
    </row>
    <row r="15" spans="1:23" x14ac:dyDescent="0.2">
      <c r="A15" s="208">
        <f>Tracker!H17</f>
        <v>0</v>
      </c>
      <c r="B15" s="205" t="str">
        <f>Tracker!A17</f>
        <v xml:space="preserve"> </v>
      </c>
      <c r="C15" s="215"/>
      <c r="D15" s="214"/>
      <c r="E15" s="214"/>
      <c r="F15" s="220"/>
      <c r="G15" s="220"/>
      <c r="H15" s="220"/>
      <c r="I15" s="214"/>
      <c r="J15" s="214"/>
      <c r="K15" s="214"/>
      <c r="L15" s="214"/>
      <c r="M15" s="214"/>
      <c r="N15" s="214"/>
      <c r="O15" s="214"/>
      <c r="P15" s="214"/>
      <c r="Q15" s="215"/>
      <c r="R15" s="215"/>
      <c r="S15" s="215"/>
      <c r="T15" s="215"/>
      <c r="U15" s="215"/>
      <c r="V15" s="215"/>
      <c r="W15" s="216"/>
    </row>
    <row r="16" spans="1:23" x14ac:dyDescent="0.2">
      <c r="A16" s="208">
        <f>Tracker!H18</f>
        <v>0</v>
      </c>
      <c r="B16" s="205" t="str">
        <f>Tracker!A18</f>
        <v xml:space="preserve"> </v>
      </c>
      <c r="C16" s="215"/>
      <c r="D16" s="214"/>
      <c r="E16" s="214"/>
      <c r="F16" s="214"/>
      <c r="G16" s="214"/>
      <c r="H16" s="214"/>
      <c r="I16" s="214"/>
      <c r="J16" s="214"/>
      <c r="K16" s="214"/>
      <c r="L16" s="214"/>
      <c r="M16" s="214"/>
      <c r="N16" s="214"/>
      <c r="O16" s="214"/>
      <c r="P16" s="214"/>
      <c r="Q16" s="215"/>
      <c r="R16" s="215"/>
      <c r="S16" s="215"/>
      <c r="T16" s="215"/>
      <c r="U16" s="215"/>
      <c r="V16" s="215"/>
      <c r="W16" s="216"/>
    </row>
    <row r="17" spans="1:23" x14ac:dyDescent="0.2">
      <c r="A17" s="208">
        <f>Tracker!H19</f>
        <v>0</v>
      </c>
      <c r="B17" s="205" t="str">
        <f>Tracker!A19</f>
        <v xml:space="preserve"> </v>
      </c>
      <c r="C17" s="215"/>
      <c r="D17" s="214"/>
      <c r="E17" s="214"/>
      <c r="F17" s="214"/>
      <c r="G17" s="214"/>
      <c r="H17" s="214"/>
      <c r="I17" s="214"/>
      <c r="J17" s="214"/>
      <c r="K17" s="214"/>
      <c r="L17" s="214"/>
      <c r="M17" s="214"/>
      <c r="N17" s="214"/>
      <c r="O17" s="214"/>
      <c r="P17" s="214"/>
      <c r="Q17" s="215"/>
      <c r="R17" s="215"/>
      <c r="S17" s="215"/>
      <c r="T17" s="215"/>
      <c r="U17" s="215"/>
      <c r="V17" s="215"/>
      <c r="W17" s="216"/>
    </row>
    <row r="18" spans="1:23" x14ac:dyDescent="0.2">
      <c r="A18" s="208">
        <f>Tracker!H20</f>
        <v>0</v>
      </c>
      <c r="B18" s="205" t="str">
        <f>Tracker!A20</f>
        <v xml:space="preserve"> </v>
      </c>
      <c r="C18" s="215"/>
      <c r="D18" s="214"/>
      <c r="E18" s="220"/>
      <c r="F18" s="214"/>
      <c r="G18" s="214"/>
      <c r="H18" s="214"/>
      <c r="I18" s="214"/>
      <c r="J18" s="214"/>
      <c r="K18" s="214"/>
      <c r="L18" s="214"/>
      <c r="M18" s="214"/>
      <c r="N18" s="214"/>
      <c r="O18" s="214"/>
      <c r="P18" s="214"/>
      <c r="Q18" s="215"/>
      <c r="R18" s="215"/>
      <c r="S18" s="215"/>
      <c r="T18" s="215"/>
      <c r="U18" s="215"/>
      <c r="V18" s="215"/>
      <c r="W18" s="216"/>
    </row>
    <row r="19" spans="1:23" x14ac:dyDescent="0.2">
      <c r="A19" s="208">
        <f>Tracker!H21</f>
        <v>0</v>
      </c>
      <c r="B19" s="205" t="str">
        <f>Tracker!A21</f>
        <v xml:space="preserve"> </v>
      </c>
      <c r="C19" s="215"/>
      <c r="D19" s="214"/>
      <c r="E19" s="214"/>
      <c r="F19" s="214"/>
      <c r="G19" s="214"/>
      <c r="H19" s="214"/>
      <c r="I19" s="214"/>
      <c r="J19" s="214"/>
      <c r="K19" s="214"/>
      <c r="L19" s="214"/>
      <c r="M19" s="214"/>
      <c r="N19" s="214"/>
      <c r="O19" s="214"/>
      <c r="P19" s="214"/>
      <c r="Q19" s="215"/>
      <c r="R19" s="215"/>
      <c r="S19" s="215"/>
      <c r="T19" s="215"/>
      <c r="U19" s="215"/>
      <c r="V19" s="215"/>
      <c r="W19" s="216"/>
    </row>
    <row r="20" spans="1:23" x14ac:dyDescent="0.2">
      <c r="A20" s="208">
        <f>Tracker!H22</f>
        <v>0</v>
      </c>
      <c r="B20" s="205" t="str">
        <f>Tracker!A22</f>
        <v xml:space="preserve"> </v>
      </c>
      <c r="C20" s="215"/>
      <c r="D20" s="214"/>
      <c r="E20" s="214"/>
      <c r="F20" s="214"/>
      <c r="G20" s="214"/>
      <c r="H20" s="214"/>
      <c r="I20" s="214"/>
      <c r="J20" s="214"/>
      <c r="K20" s="214"/>
      <c r="L20" s="214"/>
      <c r="M20" s="214"/>
      <c r="N20" s="214"/>
      <c r="O20" s="214"/>
      <c r="P20" s="214"/>
      <c r="Q20" s="215"/>
      <c r="R20" s="215"/>
      <c r="S20" s="215"/>
      <c r="T20" s="215"/>
      <c r="U20" s="215"/>
      <c r="V20" s="215"/>
      <c r="W20" s="216"/>
    </row>
    <row r="21" spans="1:23" x14ac:dyDescent="0.2">
      <c r="A21" s="208">
        <f>Tracker!H23</f>
        <v>0</v>
      </c>
      <c r="B21" s="205" t="str">
        <f>Tracker!A23</f>
        <v xml:space="preserve"> </v>
      </c>
      <c r="C21" s="215"/>
      <c r="D21" s="214"/>
      <c r="E21" s="214"/>
      <c r="F21" s="214"/>
      <c r="G21" s="214"/>
      <c r="H21" s="214"/>
      <c r="I21" s="214"/>
      <c r="J21" s="214"/>
      <c r="K21" s="214"/>
      <c r="L21" s="214"/>
      <c r="M21" s="214"/>
      <c r="N21" s="214"/>
      <c r="O21" s="214"/>
      <c r="P21" s="214"/>
      <c r="Q21" s="215"/>
      <c r="R21" s="215"/>
      <c r="S21" s="215"/>
      <c r="T21" s="215"/>
      <c r="U21" s="215"/>
      <c r="V21" s="215"/>
      <c r="W21" s="216"/>
    </row>
    <row r="22" spans="1:23" x14ac:dyDescent="0.2">
      <c r="A22" s="208">
        <f>Tracker!H24</f>
        <v>0</v>
      </c>
      <c r="B22" s="205" t="str">
        <f>Tracker!A24</f>
        <v xml:space="preserve"> </v>
      </c>
      <c r="C22" s="215"/>
      <c r="D22" s="214"/>
      <c r="E22" s="214"/>
      <c r="F22" s="214"/>
      <c r="G22" s="214"/>
      <c r="H22" s="214"/>
      <c r="I22" s="214"/>
      <c r="J22" s="214"/>
      <c r="K22" s="214"/>
      <c r="L22" s="214"/>
      <c r="M22" s="214"/>
      <c r="N22" s="214"/>
      <c r="O22" s="214"/>
      <c r="P22" s="214"/>
      <c r="Q22" s="215"/>
      <c r="R22" s="215"/>
      <c r="S22" s="215"/>
      <c r="T22" s="215"/>
      <c r="U22" s="215"/>
      <c r="V22" s="215"/>
      <c r="W22" s="216"/>
    </row>
    <row r="23" spans="1:23" x14ac:dyDescent="0.2">
      <c r="A23" s="208">
        <f>Tracker!H25</f>
        <v>0</v>
      </c>
      <c r="B23" s="205" t="str">
        <f>Tracker!A25</f>
        <v xml:space="preserve"> </v>
      </c>
      <c r="C23" s="215"/>
      <c r="D23" s="214"/>
      <c r="E23" s="214"/>
      <c r="F23" s="214"/>
      <c r="G23" s="214"/>
      <c r="H23" s="214"/>
      <c r="I23" s="214"/>
      <c r="J23" s="214"/>
      <c r="K23" s="214"/>
      <c r="L23" s="214"/>
      <c r="M23" s="214"/>
      <c r="N23" s="214"/>
      <c r="O23" s="214"/>
      <c r="P23" s="214"/>
      <c r="Q23" s="215"/>
      <c r="R23" s="215"/>
      <c r="S23" s="215"/>
      <c r="T23" s="215"/>
      <c r="U23" s="215"/>
      <c r="V23" s="215"/>
      <c r="W23" s="216"/>
    </row>
    <row r="24" spans="1:23" x14ac:dyDescent="0.2">
      <c r="A24" s="208">
        <f>Tracker!H26</f>
        <v>0</v>
      </c>
      <c r="B24" s="205" t="str">
        <f>Tracker!A26</f>
        <v xml:space="preserve"> </v>
      </c>
      <c r="C24" s="215"/>
      <c r="D24" s="214"/>
      <c r="E24" s="214"/>
      <c r="F24" s="214"/>
      <c r="G24" s="214"/>
      <c r="H24" s="214"/>
      <c r="I24" s="214"/>
      <c r="J24" s="214"/>
      <c r="K24" s="214"/>
      <c r="L24" s="214"/>
      <c r="M24" s="214"/>
      <c r="N24" s="214"/>
      <c r="O24" s="214"/>
      <c r="P24" s="214"/>
      <c r="Q24" s="215"/>
      <c r="R24" s="215"/>
      <c r="S24" s="215"/>
      <c r="T24" s="215"/>
      <c r="U24" s="215"/>
      <c r="V24" s="215"/>
      <c r="W24" s="216"/>
    </row>
    <row r="25" spans="1:23" x14ac:dyDescent="0.2">
      <c r="A25" s="208">
        <f>Tracker!H27</f>
        <v>0</v>
      </c>
      <c r="B25" s="205" t="str">
        <f>Tracker!A27</f>
        <v xml:space="preserve"> </v>
      </c>
      <c r="C25" s="215"/>
      <c r="D25" s="214"/>
      <c r="E25" s="214"/>
      <c r="F25" s="214"/>
      <c r="G25" s="214"/>
      <c r="H25" s="214"/>
      <c r="I25" s="214"/>
      <c r="J25" s="214"/>
      <c r="K25" s="214"/>
      <c r="L25" s="214"/>
      <c r="M25" s="214"/>
      <c r="N25" s="214"/>
      <c r="O25" s="214"/>
      <c r="P25" s="214"/>
      <c r="Q25" s="215"/>
      <c r="R25" s="215"/>
      <c r="S25" s="215"/>
      <c r="T25" s="215"/>
      <c r="U25" s="215"/>
      <c r="V25" s="215"/>
      <c r="W25" s="216"/>
    </row>
    <row r="26" spans="1:23" x14ac:dyDescent="0.2">
      <c r="A26" s="208">
        <f>Tracker!H28</f>
        <v>0</v>
      </c>
      <c r="B26" s="205" t="str">
        <f>Tracker!A28</f>
        <v xml:space="preserve"> </v>
      </c>
      <c r="C26" s="215"/>
      <c r="D26" s="214"/>
      <c r="E26" s="214"/>
      <c r="F26" s="214"/>
      <c r="G26" s="214"/>
      <c r="H26" s="214"/>
      <c r="I26" s="214"/>
      <c r="J26" s="214"/>
      <c r="K26" s="214"/>
      <c r="L26" s="214"/>
      <c r="M26" s="214"/>
      <c r="N26" s="214"/>
      <c r="O26" s="214"/>
      <c r="P26" s="214"/>
      <c r="Q26" s="215"/>
      <c r="R26" s="215"/>
      <c r="S26" s="215"/>
      <c r="T26" s="215"/>
      <c r="U26" s="215"/>
      <c r="V26" s="215"/>
      <c r="W26" s="216"/>
    </row>
    <row r="27" spans="1:23" x14ac:dyDescent="0.2">
      <c r="A27" s="208">
        <f>Tracker!H29</f>
        <v>0</v>
      </c>
      <c r="B27" s="205" t="str">
        <f>Tracker!A29</f>
        <v xml:space="preserve"> </v>
      </c>
      <c r="C27" s="215"/>
      <c r="D27" s="214"/>
      <c r="E27" s="214"/>
      <c r="F27" s="214"/>
      <c r="G27" s="214"/>
      <c r="H27" s="214"/>
      <c r="I27" s="214"/>
      <c r="J27" s="214"/>
      <c r="K27" s="214"/>
      <c r="L27" s="214"/>
      <c r="M27" s="214"/>
      <c r="N27" s="214"/>
      <c r="O27" s="214"/>
      <c r="P27" s="214"/>
      <c r="Q27" s="215"/>
      <c r="R27" s="215"/>
      <c r="S27" s="215"/>
      <c r="T27" s="215"/>
      <c r="U27" s="215"/>
      <c r="V27" s="215"/>
      <c r="W27" s="216"/>
    </row>
    <row r="28" spans="1:23" x14ac:dyDescent="0.2">
      <c r="A28" s="208">
        <f>Tracker!H30</f>
        <v>0</v>
      </c>
      <c r="B28" s="205" t="str">
        <f>Tracker!A30</f>
        <v xml:space="preserve"> </v>
      </c>
      <c r="C28" s="215"/>
      <c r="D28" s="214"/>
      <c r="E28" s="214"/>
      <c r="F28" s="214"/>
      <c r="G28" s="214"/>
      <c r="H28" s="214"/>
      <c r="I28" s="214"/>
      <c r="J28" s="214"/>
      <c r="K28" s="214"/>
      <c r="L28" s="214"/>
      <c r="M28" s="214"/>
      <c r="N28" s="214"/>
      <c r="O28" s="214"/>
      <c r="P28" s="214"/>
      <c r="Q28" s="215"/>
      <c r="R28" s="215"/>
      <c r="S28" s="215"/>
      <c r="T28" s="215"/>
      <c r="U28" s="215"/>
      <c r="V28" s="215"/>
      <c r="W28" s="216"/>
    </row>
    <row r="29" spans="1:23" x14ac:dyDescent="0.2">
      <c r="A29" s="208">
        <f>Tracker!H31</f>
        <v>0</v>
      </c>
      <c r="B29" s="205" t="str">
        <f>Tracker!A31</f>
        <v xml:space="preserve"> </v>
      </c>
      <c r="C29" s="215"/>
      <c r="D29" s="214"/>
      <c r="E29" s="214"/>
      <c r="F29" s="214"/>
      <c r="G29" s="214"/>
      <c r="H29" s="214"/>
      <c r="I29" s="214"/>
      <c r="J29" s="214"/>
      <c r="K29" s="214"/>
      <c r="L29" s="214"/>
      <c r="M29" s="214"/>
      <c r="N29" s="214"/>
      <c r="O29" s="214"/>
      <c r="P29" s="214"/>
      <c r="Q29" s="215"/>
      <c r="R29" s="215"/>
      <c r="S29" s="215"/>
      <c r="T29" s="215"/>
      <c r="U29" s="215"/>
      <c r="V29" s="215"/>
      <c r="W29" s="216"/>
    </row>
    <row r="30" spans="1:23" x14ac:dyDescent="0.2">
      <c r="A30" s="208">
        <f>Tracker!H32</f>
        <v>0</v>
      </c>
      <c r="B30" s="205" t="str">
        <f>Tracker!A32</f>
        <v xml:space="preserve"> </v>
      </c>
      <c r="C30" s="215"/>
      <c r="D30" s="214"/>
      <c r="E30" s="214"/>
      <c r="F30" s="214"/>
      <c r="G30" s="214"/>
      <c r="H30" s="214"/>
      <c r="I30" s="214"/>
      <c r="J30" s="214"/>
      <c r="K30" s="214"/>
      <c r="L30" s="214"/>
      <c r="M30" s="214"/>
      <c r="N30" s="214"/>
      <c r="O30" s="214"/>
      <c r="P30" s="214"/>
      <c r="Q30" s="215"/>
      <c r="R30" s="215"/>
      <c r="S30" s="215"/>
      <c r="T30" s="215"/>
      <c r="U30" s="215"/>
      <c r="V30" s="215"/>
      <c r="W30" s="216"/>
    </row>
    <row r="31" spans="1:23" ht="13.5" thickBot="1" x14ac:dyDescent="0.25">
      <c r="A31" s="208">
        <f>Tracker!H33</f>
        <v>0</v>
      </c>
      <c r="B31" s="206" t="str">
        <f>Tracker!A33</f>
        <v xml:space="preserve"> </v>
      </c>
      <c r="C31" s="218"/>
      <c r="D31" s="217"/>
      <c r="E31" s="217"/>
      <c r="F31" s="217"/>
      <c r="G31" s="217"/>
      <c r="H31" s="217"/>
      <c r="I31" s="217"/>
      <c r="J31" s="217"/>
      <c r="K31" s="217"/>
      <c r="L31" s="217"/>
      <c r="M31" s="217"/>
      <c r="N31" s="217"/>
      <c r="O31" s="217"/>
      <c r="P31" s="217"/>
      <c r="Q31" s="218"/>
      <c r="R31" s="218"/>
      <c r="S31" s="218"/>
      <c r="T31" s="218"/>
      <c r="U31" s="218"/>
      <c r="V31" s="218"/>
      <c r="W31" s="219"/>
    </row>
  </sheetData>
  <conditionalFormatting sqref="B2:W31">
    <cfRule type="expression" dxfId="30" priority="1">
      <formula>$A2&lt;0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AI1" activePane="topRight" state="frozen"/>
      <selection pane="topRight" activeCell="AN9" sqref="AN9"/>
    </sheetView>
  </sheetViews>
  <sheetFormatPr defaultRowHeight="12.75" outlineLevelRow="1" outlineLevelCol="1" x14ac:dyDescent="0.2"/>
  <cols>
    <col min="1" max="1" width="4" style="19" bestFit="1" customWidth="1"/>
    <col min="2" max="2" width="35.85546875" customWidth="1" outlineLevel="1"/>
    <col min="3" max="4" width="12.28515625" style="2" customWidth="1" outlineLevel="1"/>
    <col min="5" max="5" width="35.85546875" customWidth="1" outlineLevel="1"/>
    <col min="6" max="7" width="12.28515625" style="2" customWidth="1" outlineLevel="1"/>
    <col min="8" max="8" width="35.85546875" customWidth="1" outlineLevel="1"/>
    <col min="9" max="10" width="12.28515625" customWidth="1" outlineLevel="1"/>
    <col min="11" max="11" width="35.85546875" bestFit="1" customWidth="1"/>
    <col min="12" max="13" width="12.28515625" customWidth="1"/>
    <col min="14" max="14" width="35.85546875" customWidth="1" outlineLevel="1"/>
    <col min="15" max="16" width="12.28515625" customWidth="1" outlineLevel="1"/>
    <col min="17" max="17" width="35.85546875" customWidth="1" outlineLevel="1"/>
    <col min="18" max="19" width="12.28515625" customWidth="1" outlineLevel="1"/>
    <col min="20" max="20" width="35.85546875" customWidth="1" outlineLevel="1"/>
    <col min="21" max="22" width="12.28515625" customWidth="1" outlineLevel="1"/>
    <col min="23" max="23" width="35.85546875" customWidth="1" outlineLevel="1"/>
    <col min="24" max="25" width="12.28515625" customWidth="1" outlineLevel="1"/>
    <col min="26" max="26" width="35.85546875" customWidth="1" outlineLevel="1"/>
    <col min="27" max="28" width="12.28515625" customWidth="1" outlineLevel="1"/>
    <col min="29" max="29" width="35.85546875" customWidth="1" outlineLevel="1"/>
    <col min="30" max="31" width="12.28515625" customWidth="1" outlineLevel="1"/>
    <col min="32" max="32" width="35.85546875" customWidth="1" outlineLevel="1"/>
    <col min="33" max="34" width="12.28515625" customWidth="1" outlineLevel="1"/>
    <col min="35" max="35" width="35.85546875" customWidth="1" outlineLevel="1"/>
    <col min="36" max="37" width="12.28515625" customWidth="1" outlineLevel="1"/>
    <col min="38" max="38" width="35.85546875" customWidth="1" outlineLevel="1"/>
    <col min="39" max="40" width="12.28515625" customWidth="1" outlineLevel="1"/>
    <col min="41" max="41" width="35.85546875" customWidth="1" outlineLevel="1"/>
    <col min="42" max="43" width="12.28515625" customWidth="1" outlineLevel="1"/>
    <col min="44" max="44" width="35.85546875" bestFit="1" customWidth="1"/>
    <col min="45" max="46" width="12.28515625" customWidth="1"/>
    <col min="47" max="47" width="35.85546875" customWidth="1" outlineLevel="1"/>
    <col min="48" max="49" width="12.28515625" customWidth="1" outlineLevel="1"/>
    <col min="50" max="50" width="35.85546875" customWidth="1" outlineLevel="1"/>
    <col min="51" max="52" width="12.28515625" customWidth="1" outlineLevel="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s="29" customFormat="1" ht="12.75" customHeight="1" thickBot="1" x14ac:dyDescent="0.25">
      <c r="A1" s="163"/>
      <c r="B1" s="274" t="str">
        <f>VLOOKUP(B$2,Battle,2,FALSE)</f>
        <v>Asheemi Ta</v>
      </c>
      <c r="C1" s="274"/>
      <c r="D1" s="274"/>
      <c r="E1" s="274" t="str">
        <f>VLOOKUP(E$2,Battle,2,FALSE)</f>
        <v>Darth Blanc - CL12</v>
      </c>
      <c r="F1" s="274"/>
      <c r="G1" s="274"/>
      <c r="H1" s="274" t="str">
        <f>VLOOKUP(H$2,Battle,2,FALSE)</f>
        <v>Shanlar Vivani</v>
      </c>
      <c r="I1" s="274"/>
      <c r="J1" s="274"/>
      <c r="K1" s="274" t="str">
        <f>VLOOKUP(K$2,Battle,2,FALSE)</f>
        <v>Koth</v>
      </c>
      <c r="L1" s="274"/>
      <c r="M1" s="274"/>
      <c r="N1" s="274" t="str">
        <f>VLOOKUP(N$2,Battle,2,FALSE)</f>
        <v>Caitlen'gella ("Filly")</v>
      </c>
      <c r="O1" s="274"/>
      <c r="P1" s="274"/>
      <c r="Q1" s="274" t="str">
        <f>VLOOKUP(Q$2,Battle,2,FALSE)</f>
        <v>Zabrak Sith Warrior - CL8</v>
      </c>
      <c r="R1" s="274"/>
      <c r="S1" s="274"/>
      <c r="T1" s="274" t="str">
        <f>VLOOKUP(T$2,Battle,2,FALSE)</f>
        <v>Zabrak Sith Warrior - CL8</v>
      </c>
      <c r="U1" s="274"/>
      <c r="V1" s="274"/>
      <c r="W1" s="274" t="str">
        <f>VLOOKUP(W$2,Battle,2,FALSE)</f>
        <v>Zabrak Sith Student - CL3</v>
      </c>
      <c r="X1" s="274"/>
      <c r="Y1" s="274"/>
      <c r="Z1" s="274" t="str">
        <f>VLOOKUP(Z$2,Battle,2,FALSE)</f>
        <v>Zabrak Sith Student - CL3</v>
      </c>
      <c r="AA1" s="274"/>
      <c r="AB1" s="274"/>
      <c r="AC1" s="274" t="str">
        <f>VLOOKUP(AC$2,Battle,2,FALSE)</f>
        <v>Zabrak Sith Student - CL3</v>
      </c>
      <c r="AD1" s="274"/>
      <c r="AE1" s="274"/>
      <c r="AF1" s="274" t="str">
        <f>VLOOKUP(AF$2,Battle,2,FALSE)</f>
        <v>Zabrak Sith Student - CL3</v>
      </c>
      <c r="AG1" s="274"/>
      <c r="AH1" s="274"/>
      <c r="AI1" s="274" t="str">
        <f>VLOOKUP(AI$2,Battle,2,FALSE)</f>
        <v>Zabrak Sith Mage - CL6</v>
      </c>
      <c r="AJ1" s="274"/>
      <c r="AK1" s="274"/>
      <c r="AL1" s="274" t="str">
        <f>VLOOKUP(AL$2,Battle,2,FALSE)</f>
        <v>Zabrak Sith Mage - CL6</v>
      </c>
      <c r="AM1" s="274"/>
      <c r="AN1" s="274"/>
      <c r="AO1" s="274">
        <f>VLOOKUP(AO$2,Battle,2,FALSE)</f>
        <v>0</v>
      </c>
      <c r="AP1" s="274"/>
      <c r="AQ1" s="274"/>
      <c r="AR1" s="274">
        <f>VLOOKUP(AR$2,Battle,2,FALSE)</f>
        <v>0</v>
      </c>
      <c r="AS1" s="274"/>
      <c r="AT1" s="274"/>
      <c r="AU1" s="274">
        <f>VLOOKUP(AU$2,Battle,2,FALSE)</f>
        <v>0</v>
      </c>
      <c r="AV1" s="274"/>
      <c r="AW1" s="274"/>
      <c r="AX1" s="274">
        <f>VLOOKUP(AX$2,Battle,2,FALSE)</f>
        <v>0</v>
      </c>
      <c r="AY1" s="274"/>
      <c r="AZ1" s="274"/>
      <c r="BA1" s="274">
        <f>VLOOKUP(BA$2,Battle,2,FALSE)</f>
        <v>0</v>
      </c>
      <c r="BB1" s="274"/>
      <c r="BC1" s="274"/>
      <c r="BD1" s="274">
        <f>VLOOKUP(BD$2,Battle,2,FALSE)</f>
        <v>0</v>
      </c>
      <c r="BE1" s="274"/>
      <c r="BF1" s="274"/>
      <c r="BG1" s="274">
        <f>VLOOKUP(BG$2,Battle,2,FALSE)</f>
        <v>0</v>
      </c>
      <c r="BH1" s="274"/>
      <c r="BI1" s="274"/>
      <c r="BJ1" s="274">
        <f>VLOOKUP(BJ$2,Battle,2,FALSE)</f>
        <v>0</v>
      </c>
      <c r="BK1" s="274"/>
      <c r="BL1" s="274"/>
      <c r="BM1" s="274">
        <f>VLOOKUP(BM$2,Battle,2,FALSE)</f>
        <v>0</v>
      </c>
      <c r="BN1" s="274"/>
      <c r="BO1" s="274"/>
      <c r="BP1" s="274">
        <f>VLOOKUP(BP$2,Battle,2,FALSE)</f>
        <v>0</v>
      </c>
      <c r="BQ1" s="274"/>
      <c r="BR1" s="274"/>
      <c r="BS1" s="274">
        <f>VLOOKUP(BS$2,Battle,2,FALSE)</f>
        <v>0</v>
      </c>
      <c r="BT1" s="274"/>
      <c r="BU1" s="274"/>
      <c r="BV1" s="274">
        <f>VLOOKUP(BV$2,Battle,2,FALSE)</f>
        <v>0</v>
      </c>
      <c r="BW1" s="274"/>
      <c r="BX1" s="274"/>
      <c r="BY1" s="274">
        <f>VLOOKUP(BY$2,Battle,2,FALSE)</f>
        <v>0</v>
      </c>
      <c r="BZ1" s="274"/>
      <c r="CA1" s="274"/>
      <c r="CB1" s="274">
        <f>VLOOKUP(CB$2,Battle,2,FALSE)</f>
        <v>0</v>
      </c>
      <c r="CC1" s="274"/>
      <c r="CD1" s="274"/>
      <c r="CE1" s="274">
        <f>VLOOKUP(CE$2,Battle,2,FALSE)</f>
        <v>0</v>
      </c>
      <c r="CF1" s="274"/>
      <c r="CG1" s="274"/>
      <c r="CH1" s="274">
        <f>VLOOKUP(CH$2,Battle,2,FALSE)</f>
        <v>0</v>
      </c>
      <c r="CI1" s="274"/>
      <c r="CJ1" s="274"/>
      <c r="CK1" s="274">
        <f>VLOOKUP(CK$2,Battle,2,FALSE)</f>
        <v>0</v>
      </c>
      <c r="CL1" s="274"/>
      <c r="CM1" s="274"/>
      <c r="CN1" s="164"/>
    </row>
    <row r="2" spans="1:92" s="18" customFormat="1" ht="16.5" thickBot="1" x14ac:dyDescent="0.3">
      <c r="A2" s="75"/>
      <c r="B2" s="80" t="str">
        <f>Tracker!$A4</f>
        <v>Asheemi Ta 1</v>
      </c>
      <c r="C2" s="81" t="s">
        <v>57</v>
      </c>
      <c r="D2" s="82" t="s">
        <v>56</v>
      </c>
      <c r="E2" s="80" t="str">
        <f>Tracker!$A5</f>
        <v>Darth Blanc - CL12 1</v>
      </c>
      <c r="F2" s="81" t="s">
        <v>57</v>
      </c>
      <c r="G2" s="82" t="s">
        <v>56</v>
      </c>
      <c r="H2" s="80" t="str">
        <f>Tracker!$A6</f>
        <v>Shanlar Vivani 1</v>
      </c>
      <c r="I2" s="81" t="s">
        <v>57</v>
      </c>
      <c r="J2" s="82" t="s">
        <v>56</v>
      </c>
      <c r="K2" s="80" t="str">
        <f>Tracker!$A7</f>
        <v>Koth 1</v>
      </c>
      <c r="L2" s="81" t="s">
        <v>57</v>
      </c>
      <c r="M2" s="82" t="s">
        <v>56</v>
      </c>
      <c r="N2" s="80" t="str">
        <f>Tracker!$A8</f>
        <v>Caitlen'gella ("Filly") 1</v>
      </c>
      <c r="O2" s="81" t="s">
        <v>57</v>
      </c>
      <c r="P2" s="82" t="s">
        <v>56</v>
      </c>
      <c r="Q2" s="80" t="str">
        <f>Tracker!$A9</f>
        <v>Zabrak Sith Warrior - CL8 3</v>
      </c>
      <c r="R2" s="81" t="s">
        <v>57</v>
      </c>
      <c r="S2" s="82" t="s">
        <v>56</v>
      </c>
      <c r="T2" s="80" t="str">
        <f>Tracker!$A10</f>
        <v>Zabrak Sith Warrior - CL8 4</v>
      </c>
      <c r="U2" s="81" t="s">
        <v>57</v>
      </c>
      <c r="V2" s="82" t="s">
        <v>56</v>
      </c>
      <c r="W2" s="80" t="str">
        <f>Tracker!$A11</f>
        <v>Zabrak Sith Student - CL3 1</v>
      </c>
      <c r="X2" s="81" t="s">
        <v>57</v>
      </c>
      <c r="Y2" s="82" t="s">
        <v>56</v>
      </c>
      <c r="Z2" s="80" t="str">
        <f>Tracker!$A12</f>
        <v>Zabrak Sith Student - CL3 2</v>
      </c>
      <c r="AA2" s="81" t="s">
        <v>57</v>
      </c>
      <c r="AB2" s="82" t="s">
        <v>56</v>
      </c>
      <c r="AC2" s="80" t="str">
        <f>Tracker!$A13</f>
        <v>Zabrak Sith Student - CL3 3</v>
      </c>
      <c r="AD2" s="81" t="s">
        <v>57</v>
      </c>
      <c r="AE2" s="82" t="s">
        <v>56</v>
      </c>
      <c r="AF2" s="80" t="str">
        <f>Tracker!$A14</f>
        <v>Zabrak Sith Student - CL3 4</v>
      </c>
      <c r="AG2" s="81" t="s">
        <v>57</v>
      </c>
      <c r="AH2" s="82" t="s">
        <v>56</v>
      </c>
      <c r="AI2" s="80" t="str">
        <f>Tracker!$A15</f>
        <v>Zabrak Sith Mage - CL6 1</v>
      </c>
      <c r="AJ2" s="81" t="s">
        <v>57</v>
      </c>
      <c r="AK2" s="82" t="s">
        <v>56</v>
      </c>
      <c r="AL2" s="80" t="str">
        <f>Tracker!$A16</f>
        <v>Zabrak Sith Mage - CL6 2</v>
      </c>
      <c r="AM2" s="81" t="s">
        <v>57</v>
      </c>
      <c r="AN2" s="82" t="s">
        <v>56</v>
      </c>
      <c r="AO2" s="80" t="str">
        <f>Tracker!$A17</f>
        <v xml:space="preserve"> </v>
      </c>
      <c r="AP2" s="81" t="s">
        <v>57</v>
      </c>
      <c r="AQ2" s="82" t="s">
        <v>56</v>
      </c>
      <c r="AR2" s="80" t="str">
        <f>Tracker!$A18</f>
        <v xml:space="preserve"> </v>
      </c>
      <c r="AS2" s="81" t="s">
        <v>57</v>
      </c>
      <c r="AT2" s="82" t="s">
        <v>56</v>
      </c>
      <c r="AU2" s="80" t="str">
        <f>Tracker!$A19</f>
        <v xml:space="preserve"> </v>
      </c>
      <c r="AV2" s="81" t="s">
        <v>57</v>
      </c>
      <c r="AW2" s="82" t="s">
        <v>56</v>
      </c>
      <c r="AX2" s="80" t="str">
        <f>Tracker!$A20</f>
        <v xml:space="preserve"> </v>
      </c>
      <c r="AY2" s="81" t="s">
        <v>57</v>
      </c>
      <c r="AZ2" s="82" t="s">
        <v>56</v>
      </c>
      <c r="BA2" s="80" t="str">
        <f>Tracker!$A21</f>
        <v xml:space="preserve"> </v>
      </c>
      <c r="BB2" s="81" t="s">
        <v>57</v>
      </c>
      <c r="BC2" s="82" t="s">
        <v>56</v>
      </c>
      <c r="BD2" s="80" t="str">
        <f>Tracker!$A22</f>
        <v xml:space="preserve"> </v>
      </c>
      <c r="BE2" s="81" t="s">
        <v>57</v>
      </c>
      <c r="BF2" s="82" t="s">
        <v>56</v>
      </c>
      <c r="BG2" s="80" t="str">
        <f>Tracker!$A23</f>
        <v xml:space="preserve"> </v>
      </c>
      <c r="BH2" s="81" t="s">
        <v>57</v>
      </c>
      <c r="BI2" s="82" t="s">
        <v>56</v>
      </c>
      <c r="BJ2" s="80" t="str">
        <f>Tracker!$A24</f>
        <v xml:space="preserve"> </v>
      </c>
      <c r="BK2" s="81" t="s">
        <v>57</v>
      </c>
      <c r="BL2" s="82" t="s">
        <v>56</v>
      </c>
      <c r="BM2" s="80" t="str">
        <f>Tracker!$A25</f>
        <v xml:space="preserve"> </v>
      </c>
      <c r="BN2" s="81" t="s">
        <v>57</v>
      </c>
      <c r="BO2" s="82" t="s">
        <v>56</v>
      </c>
      <c r="BP2" s="80" t="str">
        <f>Tracker!$A26</f>
        <v xml:space="preserve"> </v>
      </c>
      <c r="BQ2" s="81" t="s">
        <v>57</v>
      </c>
      <c r="BR2" s="82" t="s">
        <v>56</v>
      </c>
      <c r="BS2" s="80" t="str">
        <f>Tracker!$A27</f>
        <v xml:space="preserve"> </v>
      </c>
      <c r="BT2" s="81" t="s">
        <v>57</v>
      </c>
      <c r="BU2" s="82" t="s">
        <v>56</v>
      </c>
      <c r="BV2" s="80" t="str">
        <f>Tracker!$A28</f>
        <v xml:space="preserve"> </v>
      </c>
      <c r="BW2" s="81" t="s">
        <v>57</v>
      </c>
      <c r="BX2" s="82" t="s">
        <v>56</v>
      </c>
      <c r="BY2" s="80" t="str">
        <f>Tracker!$A29</f>
        <v xml:space="preserve"> </v>
      </c>
      <c r="BZ2" s="81" t="s">
        <v>57</v>
      </c>
      <c r="CA2" s="82" t="s">
        <v>56</v>
      </c>
      <c r="CB2" s="80" t="str">
        <f>Tracker!$A30</f>
        <v xml:space="preserve"> </v>
      </c>
      <c r="CC2" s="81" t="s">
        <v>57</v>
      </c>
      <c r="CD2" s="82" t="s">
        <v>56</v>
      </c>
      <c r="CE2" s="80" t="str">
        <f>Tracker!$A31</f>
        <v xml:space="preserve"> </v>
      </c>
      <c r="CF2" s="81" t="s">
        <v>57</v>
      </c>
      <c r="CG2" s="82" t="s">
        <v>56</v>
      </c>
      <c r="CH2" s="80" t="str">
        <f>Tracker!$A32</f>
        <v xml:space="preserve"> </v>
      </c>
      <c r="CI2" s="81" t="s">
        <v>57</v>
      </c>
      <c r="CJ2" s="82" t="s">
        <v>56</v>
      </c>
      <c r="CK2" s="80" t="str">
        <f>Tracker!$A33</f>
        <v xml:space="preserve"> </v>
      </c>
      <c r="CL2" s="81" t="s">
        <v>57</v>
      </c>
      <c r="CM2" s="82" t="s">
        <v>56</v>
      </c>
      <c r="CN2" s="77"/>
    </row>
    <row r="3" spans="1:92" s="170" customFormat="1" ht="14.25" customHeight="1" x14ac:dyDescent="0.2">
      <c r="A3" s="165"/>
      <c r="B3" s="166" t="str">
        <f>"{Use the Force +"&amp;HLOOKUP(B$1,test,Blocks!$A$228,FALSE)+VLOOKUP('Force Power uses'!B$2,Battle,Tracker!$L$1,FALSE)+VLOOKUP('Force Power uses'!B$2,Battle,Tracker!$AD$1,FALSE)&amp;"}"</f>
        <v>{Use the Force +9}</v>
      </c>
      <c r="C3" s="167"/>
      <c r="D3" s="168"/>
      <c r="E3" s="166" t="str">
        <f>"{Use the Force +"&amp;HLOOKUP(E$1,test,Blocks!$A$228,FALSE)+VLOOKUP('Force Power uses'!E$2,Battle,Tracker!$L$1,FALSE)+VLOOKUP('Force Power uses'!E$2,Battle,Tracker!$AD$1,FALSE)&amp;"}"</f>
        <v>{Use the Force +6}</v>
      </c>
      <c r="F3" s="167"/>
      <c r="G3" s="168"/>
      <c r="H3" s="166" t="str">
        <f>"{Use the Force +"&amp;HLOOKUP(H$1,test,Blocks!$A$228,FALSE)+VLOOKUP('Force Power uses'!H$2,Battle,Tracker!$L$1,FALSE)+VLOOKUP('Force Power uses'!H$2,Battle,Tracker!$AD$1,FALSE)&amp;"}"</f>
        <v>{Use the Force +10}</v>
      </c>
      <c r="I3" s="167"/>
      <c r="J3" s="168"/>
      <c r="K3" s="166" t="str">
        <f>"{Use the Force +"&amp;HLOOKUP(K$1,test,Blocks!$A$228,FALSE)+VLOOKUP('Force Power uses'!K$2,Battle,Tracker!$L$1,FALSE)+VLOOKUP('Force Power uses'!K$2,Battle,Tracker!$AD$1,FALSE)&amp;"}"</f>
        <v>{Use the Force +17}</v>
      </c>
      <c r="L3" s="167"/>
      <c r="M3" s="168"/>
      <c r="N3" s="166" t="str">
        <f>"{Use the Force +"&amp;HLOOKUP(N$1,test,Blocks!$A$228,FALSE)+VLOOKUP('Force Power uses'!N$2,Battle,Tracker!$L$1,FALSE)+VLOOKUP('Force Power uses'!N$2,Battle,Tracker!$AD$1,FALSE)&amp;"}"</f>
        <v>{Use the Force +8}</v>
      </c>
      <c r="O3" s="167"/>
      <c r="P3" s="168"/>
      <c r="Q3" s="166" t="str">
        <f>"{Use the Force +"&amp;HLOOKUP(Q$1,test,Blocks!$A$228,FALSE)+VLOOKUP('Force Power uses'!Q$2,Battle,Tracker!$L$1,FALSE)+VLOOKUP('Force Power uses'!Q$2,Battle,Tracker!$AD$1,FALSE)&amp;"}"</f>
        <v>{Use the Force +13}</v>
      </c>
      <c r="R3" s="167"/>
      <c r="S3" s="168"/>
      <c r="T3" s="166" t="str">
        <f>"{Use the Force +"&amp;HLOOKUP(T$1,test,Blocks!$A$228,FALSE)+VLOOKUP('Force Power uses'!T$2,Battle,Tracker!$L$1,FALSE)+VLOOKUP('Force Power uses'!T$2,Battle,Tracker!$AD$1,FALSE)&amp;"}"</f>
        <v>{Use the Force +14}</v>
      </c>
      <c r="U3" s="167"/>
      <c r="V3" s="168"/>
      <c r="W3" s="166" t="str">
        <f>"{Use the Force +"&amp;HLOOKUP(W$1,test,Blocks!$A$228,FALSE)+VLOOKUP('Force Power uses'!W$2,Battle,Tracker!$L$1,FALSE)+VLOOKUP('Force Power uses'!W$2,Battle,Tracker!$AD$1,FALSE)&amp;"}"</f>
        <v>{Use the Force +8}</v>
      </c>
      <c r="X3" s="167"/>
      <c r="Y3" s="168"/>
      <c r="Z3" s="166" t="str">
        <f>"{Use the Force +"&amp;HLOOKUP(Z$1,test,Blocks!$A$228,FALSE)+VLOOKUP('Force Power uses'!Z$2,Battle,Tracker!$L$1,FALSE)+VLOOKUP('Force Power uses'!Z$2,Battle,Tracker!$AD$1,FALSE)&amp;"}"</f>
        <v>{Use the Force +7}</v>
      </c>
      <c r="AA3" s="167"/>
      <c r="AB3" s="168"/>
      <c r="AC3" s="166" t="str">
        <f>"{Use the Force +"&amp;HLOOKUP(AC$1,test,Blocks!$A$228,FALSE)+VLOOKUP('Force Power uses'!AC$2,Battle,Tracker!$L$1,FALSE)+VLOOKUP('Force Power uses'!AC$2,Battle,Tracker!$AD$1,FALSE)&amp;"}"</f>
        <v>{Use the Force +7}</v>
      </c>
      <c r="AD3" s="167"/>
      <c r="AE3" s="168"/>
      <c r="AF3" s="166" t="str">
        <f>"{Use the Force +"&amp;HLOOKUP(AF$1,test,Blocks!$A$228,FALSE)+VLOOKUP('Force Power uses'!AF$2,Battle,Tracker!$L$1,FALSE)+VLOOKUP('Force Power uses'!AF$2,Battle,Tracker!$AD$1,FALSE)&amp;"}"</f>
        <v>{Use the Force +7}</v>
      </c>
      <c r="AG3" s="167"/>
      <c r="AH3" s="168"/>
      <c r="AI3" s="166" t="str">
        <f>"{Use the Force +"&amp;HLOOKUP(AI$1,test,Blocks!$A$228,FALSE)+VLOOKUP('Force Power uses'!AI$2,Battle,Tracker!$L$1,FALSE)+VLOOKUP('Force Power uses'!AI$2,Battle,Tracker!$AD$1,FALSE)&amp;"}"</f>
        <v>{Use the Force +15}</v>
      </c>
      <c r="AJ3" s="167"/>
      <c r="AK3" s="168"/>
      <c r="AL3" s="166" t="str">
        <f>"{Use the Force +"&amp;HLOOKUP(AL$1,test,Blocks!$A$228,FALSE)+VLOOKUP('Force Power uses'!AL$2,Battle,Tracker!$L$1,FALSE)+VLOOKUP('Force Power uses'!AL$2,Battle,Tracker!$AD$1,FALSE)&amp;"}"</f>
        <v>{Use the Force +15}</v>
      </c>
      <c r="AM3" s="167"/>
      <c r="AN3" s="168"/>
      <c r="AO3" s="166" t="e">
        <f>"{Use the Force +"&amp;HLOOKUP(AO$1,test,Blocks!$A$228,FALSE)+VLOOKUP('Force Power uses'!AO$2,Battle,Tracker!$L$1,FALSE)+VLOOKUP('Force Power uses'!AO$2,Battle,Tracker!$AD$1,FALSE)&amp;"}"</f>
        <v>#N/A</v>
      </c>
      <c r="AP3" s="167"/>
      <c r="AQ3" s="168"/>
      <c r="AR3" s="166" t="e">
        <f>"{Use the Force +"&amp;HLOOKUP(AR$1,test,Blocks!$A$228,FALSE)+VLOOKUP('Force Power uses'!AR$2,Battle,Tracker!$L$1,FALSE)+VLOOKUP('Force Power uses'!AR$2,Battle,Tracker!$AD$1,FALSE)&amp;"}"</f>
        <v>#N/A</v>
      </c>
      <c r="AS3" s="167"/>
      <c r="AT3" s="168"/>
      <c r="AU3" s="166" t="e">
        <f>"{Use the Force +"&amp;HLOOKUP(AU$1,test,Blocks!$A$228,FALSE)+VLOOKUP('Force Power uses'!AU$2,Battle,Tracker!$L$1,FALSE)+VLOOKUP('Force Power uses'!AU$2,Battle,Tracker!$AD$1,FALSE)&amp;"}"</f>
        <v>#N/A</v>
      </c>
      <c r="AV3" s="167"/>
      <c r="AW3" s="168"/>
      <c r="AX3" s="166" t="e">
        <f>"{Use the Force +"&amp;HLOOKUP(AX$1,test,Blocks!$A$228,FALSE)+VLOOKUP('Force Power uses'!AX$2,Battle,Tracker!$L$1,FALSE)+VLOOKUP('Force Power uses'!AX$2,Battle,Tracker!$AD$1,FALSE)&amp;"}"</f>
        <v>#N/A</v>
      </c>
      <c r="AY3" s="167"/>
      <c r="AZ3" s="168"/>
      <c r="BA3" s="166" t="e">
        <f>"{Use the Force +"&amp;HLOOKUP(BA$1,test,Blocks!$A$228,FALSE)+VLOOKUP('Force Power uses'!BA$2,Battle,Tracker!$L$1,FALSE)+VLOOKUP('Force Power uses'!BA$2,Battle,Tracker!$AD$1,FALSE)&amp;"}"</f>
        <v>#N/A</v>
      </c>
      <c r="BB3" s="167"/>
      <c r="BC3" s="168"/>
      <c r="BD3" s="166" t="e">
        <f>"{Use the Force +"&amp;HLOOKUP(BD$1,test,Blocks!$A$228,FALSE)+VLOOKUP('Force Power uses'!BD$2,Battle,Tracker!$L$1,FALSE)+VLOOKUP('Force Power uses'!BD$2,Battle,Tracker!$AD$1,FALSE)&amp;"}"</f>
        <v>#N/A</v>
      </c>
      <c r="BE3" s="167"/>
      <c r="BF3" s="168"/>
      <c r="BG3" s="166" t="e">
        <f>"{Use the Force +"&amp;HLOOKUP(BG$1,test,Blocks!$A$228,FALSE)+VLOOKUP('Force Power uses'!BG$2,Battle,Tracker!$L$1,FALSE)+VLOOKUP('Force Power uses'!BG$2,Battle,Tracker!$AD$1,FALSE)&amp;"}"</f>
        <v>#N/A</v>
      </c>
      <c r="BH3" s="167"/>
      <c r="BI3" s="168"/>
      <c r="BJ3" s="166" t="e">
        <f>"{Use the Force +"&amp;HLOOKUP(BJ$1,test,Blocks!$A$228,FALSE)+VLOOKUP('Force Power uses'!BJ$2,Battle,Tracker!$L$1,FALSE)+VLOOKUP('Force Power uses'!BJ$2,Battle,Tracker!$AD$1,FALSE)&amp;"}"</f>
        <v>#N/A</v>
      </c>
      <c r="BK3" s="167"/>
      <c r="BL3" s="168"/>
      <c r="BM3" s="166" t="e">
        <f>"{Use the Force +"&amp;HLOOKUP(BM$1,test,Blocks!$A$228,FALSE)+VLOOKUP('Force Power uses'!BM$2,Battle,Tracker!$L$1,FALSE)+VLOOKUP('Force Power uses'!BM$2,Battle,Tracker!$AD$1,FALSE)&amp;"}"</f>
        <v>#N/A</v>
      </c>
      <c r="BN3" s="167"/>
      <c r="BO3" s="168"/>
      <c r="BP3" s="166" t="e">
        <f>"{Use the Force +"&amp;HLOOKUP(BP$1,test,Blocks!$A$228,FALSE)+VLOOKUP('Force Power uses'!BP$2,Battle,Tracker!$L$1,FALSE)+VLOOKUP('Force Power uses'!BP$2,Battle,Tracker!$AD$1,FALSE)&amp;"}"</f>
        <v>#N/A</v>
      </c>
      <c r="BQ3" s="167"/>
      <c r="BR3" s="168"/>
      <c r="BS3" s="166" t="e">
        <f>"{Use the Force +"&amp;HLOOKUP(BS$1,test,Blocks!$A$228,FALSE)+VLOOKUP('Force Power uses'!BS$2,Battle,Tracker!$L$1,FALSE)+VLOOKUP('Force Power uses'!BS$2,Battle,Tracker!$AD$1,FALSE)&amp;"}"</f>
        <v>#N/A</v>
      </c>
      <c r="BT3" s="167"/>
      <c r="BU3" s="168"/>
      <c r="BV3" s="166" t="e">
        <f>"{Use the Force +"&amp;HLOOKUP(BV$1,test,Blocks!$A$228,FALSE)+VLOOKUP('Force Power uses'!BV$2,Battle,Tracker!$L$1,FALSE)+VLOOKUP('Force Power uses'!BV$2,Battle,Tracker!$AD$1,FALSE)&amp;"}"</f>
        <v>#N/A</v>
      </c>
      <c r="BW3" s="167"/>
      <c r="BX3" s="168"/>
      <c r="BY3" s="166" t="e">
        <f>"{Use the Force +"&amp;HLOOKUP(BY$1,test,Blocks!$A$228,FALSE)+VLOOKUP('Force Power uses'!BY$2,Battle,Tracker!$L$1,FALSE)+VLOOKUP('Force Power uses'!BY$2,Battle,Tracker!$AD$1,FALSE)&amp;"}"</f>
        <v>#N/A</v>
      </c>
      <c r="BZ3" s="167"/>
      <c r="CA3" s="168"/>
      <c r="CB3" s="166" t="e">
        <f>"{Use the Force +"&amp;HLOOKUP(CB$1,test,Blocks!$A$228,FALSE)+VLOOKUP('Force Power uses'!CB$2,Battle,Tracker!$L$1,FALSE)+VLOOKUP('Force Power uses'!CB$2,Battle,Tracker!$AD$1,FALSE)&amp;"}"</f>
        <v>#N/A</v>
      </c>
      <c r="CC3" s="167"/>
      <c r="CD3" s="168"/>
      <c r="CE3" s="166" t="e">
        <f>"{Use the Force +"&amp;HLOOKUP(CE$1,test,Blocks!$A$228,FALSE)+VLOOKUP('Force Power uses'!CE$2,Battle,Tracker!$L$1,FALSE)+VLOOKUP('Force Power uses'!CE$2,Battle,Tracker!$AD$1,FALSE)&amp;"}"</f>
        <v>#N/A</v>
      </c>
      <c r="CF3" s="167"/>
      <c r="CG3" s="168"/>
      <c r="CH3" s="166" t="e">
        <f>"{Use the Force +"&amp;HLOOKUP(CH$1,test,Blocks!$A$228,FALSE)+VLOOKUP('Force Power uses'!CH$2,Battle,Tracker!$L$1,FALSE)+VLOOKUP('Force Power uses'!CH$2,Battle,Tracker!$AD$1,FALSE)&amp;"}"</f>
        <v>#N/A</v>
      </c>
      <c r="CI3" s="167"/>
      <c r="CJ3" s="168"/>
      <c r="CK3" s="166" t="e">
        <f>"{Use the Force +"&amp;HLOOKUP(CK$1,test,Blocks!$A$228,FALSE)+VLOOKUP('Force Power uses'!CK$2,Battle,Tracker!$L$1,FALSE)+VLOOKUP('Force Power uses'!CK$2,Battle,Tracker!$AD$1,FALSE)&amp;"}"</f>
        <v>#N/A</v>
      </c>
      <c r="CL3" s="167"/>
      <c r="CM3" s="168"/>
      <c r="CN3" s="169"/>
    </row>
    <row r="4" spans="1:92" x14ac:dyDescent="0.2">
      <c r="A4" s="75">
        <f>Blocks!A120</f>
        <v>119</v>
      </c>
      <c r="B4" s="46" t="str">
        <f t="shared" ref="B4:B25" si="0">IF(HLOOKUP(B$1,test,$A4,FALSE)&lt;&gt;0,HLOOKUP(B$1,test,$A4,FALSE)," ")</f>
        <v xml:space="preserve"> </v>
      </c>
      <c r="C4" s="22">
        <f t="shared" ref="C4" si="1">IF(B4=" ",0,IF(RIGHT(B4,1)=")",ABS(RIGHT(B4,3)),1))-D4</f>
        <v>0</v>
      </c>
      <c r="D4" s="44">
        <v>0</v>
      </c>
      <c r="E4" s="46" t="str">
        <f t="shared" ref="E4:E25" si="2">IF(HLOOKUP(E$1,test,$A4,FALSE)&lt;&gt;0,HLOOKUP(E$1,test,$A4,FALSE)," ")</f>
        <v>Dark Rage</v>
      </c>
      <c r="F4" s="22">
        <f t="shared" ref="F4:F25" si="3">IF(E4=" ",0,IF(RIGHT(E4,1)=")",ABS(RIGHT(E4,3)),1))-G4</f>
        <v>0</v>
      </c>
      <c r="G4" s="44">
        <v>1</v>
      </c>
      <c r="H4" s="46" t="str">
        <f t="shared" ref="H4:H25" si="4">IF(HLOOKUP(H$1,test,$A4,FALSE)&lt;&gt;0,HLOOKUP(H$1,test,$A4,FALSE)," ")</f>
        <v xml:space="preserve"> </v>
      </c>
      <c r="I4" s="22">
        <f t="shared" ref="I4:I25" si="5">IF(H4=" ",0,IF(RIGHT(H4,1)=")",ABS(RIGHT(H4,3)),1))-J4</f>
        <v>0</v>
      </c>
      <c r="J4" s="44">
        <v>0</v>
      </c>
      <c r="K4" s="46" t="str">
        <f t="shared" ref="K4:K25" si="6">IF(HLOOKUP(K$1,test,$A4,FALSE)&lt;&gt;0,HLOOKUP(K$1,test,$A4,FALSE)," ")</f>
        <v>Convection (2)</v>
      </c>
      <c r="L4" s="22">
        <f t="shared" ref="L4:L25" si="7">IF(K4=" ",0,IF(RIGHT(K4,1)=")",ABS(RIGHT(K4,3)),1))-M4</f>
        <v>2</v>
      </c>
      <c r="M4" s="44">
        <v>0</v>
      </c>
      <c r="N4" s="46" t="str">
        <f t="shared" ref="N4:N25" si="8">IF(HLOOKUP(N$1,test,$A4,FALSE)&lt;&gt;0,HLOOKUP(N$1,test,$A4,FALSE)," ")</f>
        <v xml:space="preserve"> </v>
      </c>
      <c r="O4" s="22">
        <f t="shared" ref="O4:O25" si="9">IF(N4=" ",0,IF(RIGHT(N4,1)=")",ABS(RIGHT(N4,3)),1))-P4</f>
        <v>0</v>
      </c>
      <c r="P4" s="44">
        <v>0</v>
      </c>
      <c r="Q4" s="46" t="str">
        <f t="shared" ref="Q4:Q25" si="10">IF(HLOOKUP(Q$1,test,$A4,FALSE)&lt;&gt;0,HLOOKUP(Q$1,test,$A4,FALSE)," ")</f>
        <v>Dark Rage</v>
      </c>
      <c r="R4" s="22">
        <f t="shared" ref="R4:R25" si="11">IF(Q4=" ",0,IF(RIGHT(Q4,1)=")",ABS(RIGHT(Q4,3)),1))-S4</f>
        <v>0</v>
      </c>
      <c r="S4" s="44">
        <v>1</v>
      </c>
      <c r="T4" s="46" t="str">
        <f t="shared" ref="T4:T25" si="12">IF(HLOOKUP(T$1,test,$A4,FALSE)&lt;&gt;0,HLOOKUP(T$1,test,$A4,FALSE)," ")</f>
        <v>Dark Rage</v>
      </c>
      <c r="U4" s="22">
        <f t="shared" ref="U4:U25" si="13">IF(T4=" ",0,IF(RIGHT(T4,1)=")",ABS(RIGHT(T4,3)),1))-V4</f>
        <v>0</v>
      </c>
      <c r="V4" s="44">
        <v>1</v>
      </c>
      <c r="W4" s="46" t="str">
        <f t="shared" ref="W4:W25" si="14">IF(HLOOKUP(W$1,test,$A4,FALSE)&lt;&gt;0,HLOOKUP(W$1,test,$A4,FALSE)," ")</f>
        <v>Dark Rage</v>
      </c>
      <c r="X4" s="22">
        <f t="shared" ref="X4:X25" si="15">IF(W4=" ",0,IF(RIGHT(W4,1)=")",ABS(RIGHT(W4,3)),1))-Y4</f>
        <v>0</v>
      </c>
      <c r="Y4" s="44">
        <v>1</v>
      </c>
      <c r="Z4" s="46" t="str">
        <f t="shared" ref="Z4:Z25" si="16">IF(HLOOKUP(Z$1,test,$A4,FALSE)&lt;&gt;0,HLOOKUP(Z$1,test,$A4,FALSE)," ")</f>
        <v>Dark Rage</v>
      </c>
      <c r="AA4" s="22">
        <f t="shared" ref="AA4:AA25" si="17">IF(Z4=" ",0,IF(RIGHT(Z4,1)=")",ABS(RIGHT(Z4,3)),1))-AB4</f>
        <v>0</v>
      </c>
      <c r="AB4" s="44">
        <v>1</v>
      </c>
      <c r="AC4" s="46" t="str">
        <f t="shared" ref="AC4:AC25" si="18">IF(HLOOKUP(AC$1,test,$A4,FALSE)&lt;&gt;0,HLOOKUP(AC$1,test,$A4,FALSE)," ")</f>
        <v>Dark Rage</v>
      </c>
      <c r="AD4" s="22">
        <f t="shared" ref="AD4:AD25" si="19">IF(AC4=" ",0,IF(RIGHT(AC4,1)=")",ABS(RIGHT(AC4,3)),1))-AE4</f>
        <v>1</v>
      </c>
      <c r="AE4" s="44">
        <v>0</v>
      </c>
      <c r="AF4" s="46" t="str">
        <f t="shared" ref="AF4:AF25" si="20">IF(HLOOKUP(AF$1,test,$A4,FALSE)&lt;&gt;0,HLOOKUP(AF$1,test,$A4,FALSE)," ")</f>
        <v>Dark Rage</v>
      </c>
      <c r="AG4" s="22">
        <f t="shared" ref="AG4:AG25" si="21">IF(AF4=" ",0,IF(RIGHT(AF4,1)=")",ABS(RIGHT(AF4,3)),1))-AH4</f>
        <v>1</v>
      </c>
      <c r="AH4" s="44">
        <v>0</v>
      </c>
      <c r="AI4" s="46" t="str">
        <f t="shared" ref="AI4:AI25" si="22">IF(HLOOKUP(AI$1,test,$A4,FALSE)&lt;&gt;0,HLOOKUP(AI$1,test,$A4,FALSE)," ")</f>
        <v>Corruption</v>
      </c>
      <c r="AJ4" s="22">
        <f t="shared" ref="AJ4:AJ25" si="23">IF(AI4=" ",0,IF(RIGHT(AI4,1)=")",ABS(RIGHT(AI4,3)),1))-AK4</f>
        <v>0</v>
      </c>
      <c r="AK4" s="44">
        <v>1</v>
      </c>
      <c r="AL4" s="46" t="str">
        <f t="shared" ref="AL4:AL25" si="24">IF(HLOOKUP(AL$1,test,$A4,FALSE)&lt;&gt;0,HLOOKUP(AL$1,test,$A4,FALSE)," ")</f>
        <v>Corruption</v>
      </c>
      <c r="AM4" s="22">
        <f t="shared" ref="AM4:AM25" si="25">IF(AL4=" ",0,IF(RIGHT(AL4,1)=")",ABS(RIGHT(AL4,3)),1))-AN4</f>
        <v>0</v>
      </c>
      <c r="AN4" s="44">
        <v>1</v>
      </c>
      <c r="AO4" s="46" t="e">
        <f t="shared" ref="AO4:AO25" si="26">IF(HLOOKUP(AO$1,test,$A4,FALSE)&lt;&gt;0,HLOOKUP(AO$1,test,$A4,FALSE)," ")</f>
        <v>#N/A</v>
      </c>
      <c r="AP4" s="22" t="e">
        <f t="shared" ref="AP4:AP25" si="27">IF(AO4=" ",0,IF(RIGHT(AO4,1)=")",ABS(RIGHT(AO4,3)),1))-AQ4</f>
        <v>#N/A</v>
      </c>
      <c r="AQ4" s="44">
        <v>0</v>
      </c>
      <c r="AR4" s="46" t="e">
        <f t="shared" ref="AR4:AR25" si="28">IF(HLOOKUP(AR$1,test,$A4,FALSE)&lt;&gt;0,HLOOKUP(AR$1,test,$A4,FALSE)," ")</f>
        <v>#N/A</v>
      </c>
      <c r="AS4" s="22" t="e">
        <f t="shared" ref="AS4:AS25" si="29">IF(AR4=" ",0,IF(RIGHT(AR4,1)=")",ABS(RIGHT(AR4,3)),1))-AT4</f>
        <v>#N/A</v>
      </c>
      <c r="AT4" s="44">
        <v>0</v>
      </c>
      <c r="AU4" s="46" t="e">
        <f t="shared" ref="AU4:AU25" si="30">IF(HLOOKUP(AU$1,test,$A4,FALSE)&lt;&gt;0,HLOOKUP(AU$1,test,$A4,FALSE)," ")</f>
        <v>#N/A</v>
      </c>
      <c r="AV4" s="22" t="e">
        <f t="shared" ref="AV4:AV25" si="31">IF(AU4=" ",0,IF(RIGHT(AU4,1)=")",ABS(RIGHT(AU4,3)),1))-AW4</f>
        <v>#N/A</v>
      </c>
      <c r="AW4" s="44">
        <v>0</v>
      </c>
      <c r="AX4" s="46" t="e">
        <f t="shared" ref="AX4:AX25" si="32">IF(HLOOKUP(AX$1,test,$A4,FALSE)&lt;&gt;0,HLOOKUP(AX$1,test,$A4,FALSE)," ")</f>
        <v>#N/A</v>
      </c>
      <c r="AY4" s="22" t="e">
        <f t="shared" ref="AY4:AY25" si="33">IF(AX4=" ",0,IF(RIGHT(AX4,1)=")",ABS(RIGHT(AX4,3)),1))-AZ4</f>
        <v>#N/A</v>
      </c>
      <c r="AZ4" s="44">
        <v>0</v>
      </c>
      <c r="BA4" s="46" t="e">
        <f t="shared" ref="BA4:BA25" si="34">IF(HLOOKUP(BA$1,test,$A4,FALSE)&lt;&gt;0,HLOOKUP(BA$1,test,$A4,FALSE)," ")</f>
        <v>#N/A</v>
      </c>
      <c r="BB4" s="22" t="e">
        <f t="shared" ref="BB4:BB25" si="35">IF(BA4=" ",0,IF(RIGHT(BA4,1)=")",ABS(RIGHT(BA4,3)),1))-BC4</f>
        <v>#N/A</v>
      </c>
      <c r="BC4" s="44">
        <v>0</v>
      </c>
      <c r="BD4" s="46" t="e">
        <f t="shared" ref="BD4:BD25" si="36">IF(HLOOKUP(BD$1,test,$A4,FALSE)&lt;&gt;0,HLOOKUP(BD$1,test,$A4,FALSE)," ")</f>
        <v>#N/A</v>
      </c>
      <c r="BE4" s="22" t="e">
        <f t="shared" ref="BE4:BE25" si="37">IF(BD4=" ",0,IF(RIGHT(BD4,1)=")",ABS(RIGHT(BD4,3)),1))-BF4</f>
        <v>#N/A</v>
      </c>
      <c r="BF4" s="44">
        <v>0</v>
      </c>
      <c r="BG4" s="46" t="e">
        <f t="shared" ref="BG4:BG25" si="38">IF(HLOOKUP(BG$1,test,$A4,FALSE)&lt;&gt;0,HLOOKUP(BG$1,test,$A4,FALSE)," ")</f>
        <v>#N/A</v>
      </c>
      <c r="BH4" s="22" t="e">
        <f t="shared" ref="BH4:BH25" si="39">IF(BG4=" ",0,IF(RIGHT(BG4,1)=")",ABS(RIGHT(BG4,3)),1))-BI4</f>
        <v>#N/A</v>
      </c>
      <c r="BI4" s="44">
        <v>0</v>
      </c>
      <c r="BJ4" s="46" t="e">
        <f t="shared" ref="BJ4:BJ25" si="40">IF(HLOOKUP(BJ$1,test,$A4,FALSE)&lt;&gt;0,HLOOKUP(BJ$1,test,$A4,FALSE)," ")</f>
        <v>#N/A</v>
      </c>
      <c r="BK4" s="22" t="e">
        <f t="shared" ref="BK4:BK25" si="41">IF(BJ4=" ",0,IF(RIGHT(BJ4,1)=")",ABS(RIGHT(BJ4,3)),1))-BL4</f>
        <v>#N/A</v>
      </c>
      <c r="BL4" s="44">
        <v>0</v>
      </c>
      <c r="BM4" s="46" t="e">
        <f t="shared" ref="BM4:BM25" si="42">IF(HLOOKUP(BM$1,test,$A4,FALSE)&lt;&gt;0,HLOOKUP(BM$1,test,$A4,FALSE)," ")</f>
        <v>#N/A</v>
      </c>
      <c r="BN4" s="22" t="e">
        <f t="shared" ref="BN4:BN25" si="43">IF(BM4=" ",0,IF(RIGHT(BM4,1)=")",ABS(RIGHT(BM4,3)),1))-BO4</f>
        <v>#N/A</v>
      </c>
      <c r="BO4" s="44">
        <v>0</v>
      </c>
      <c r="BP4" s="46" t="e">
        <f t="shared" ref="BP4:BP25" si="44">IF(HLOOKUP(BP$1,test,$A4,FALSE)&lt;&gt;0,HLOOKUP(BP$1,test,$A4,FALSE)," ")</f>
        <v>#N/A</v>
      </c>
      <c r="BQ4" s="22" t="e">
        <f t="shared" ref="BQ4:BQ25" si="45">IF(BP4=" ",0,IF(RIGHT(BP4,1)=")",ABS(RIGHT(BP4,3)),1))-BR4</f>
        <v>#N/A</v>
      </c>
      <c r="BR4" s="44">
        <v>0</v>
      </c>
      <c r="BS4" s="46" t="e">
        <f t="shared" ref="BS4:BS25" si="46">IF(HLOOKUP(BS$1,test,$A4,FALSE)&lt;&gt;0,HLOOKUP(BS$1,test,$A4,FALSE)," ")</f>
        <v>#N/A</v>
      </c>
      <c r="BT4" s="22" t="e">
        <f t="shared" ref="BT4:BT25" si="47">IF(BS4=" ",0,IF(RIGHT(BS4,1)=")",ABS(RIGHT(BS4,3)),1))-BU4</f>
        <v>#N/A</v>
      </c>
      <c r="BU4" s="44">
        <v>0</v>
      </c>
      <c r="BV4" s="46" t="e">
        <f t="shared" ref="BV4:BV25" si="48">IF(HLOOKUP(BV$1,test,$A4,FALSE)&lt;&gt;0,HLOOKUP(BV$1,test,$A4,FALSE)," ")</f>
        <v>#N/A</v>
      </c>
      <c r="BW4" s="22" t="e">
        <f t="shared" ref="BW4:BW25" si="49">IF(BV4=" ",0,IF(RIGHT(BV4,1)=")",ABS(RIGHT(BV4,3)),1))-BX4</f>
        <v>#N/A</v>
      </c>
      <c r="BX4" s="44">
        <v>0</v>
      </c>
      <c r="BY4" s="46" t="e">
        <f t="shared" ref="BY4:BY25" si="50">IF(HLOOKUP(BY$1,test,$A4,FALSE)&lt;&gt;0,HLOOKUP(BY$1,test,$A4,FALSE)," ")</f>
        <v>#N/A</v>
      </c>
      <c r="BZ4" s="22" t="e">
        <f t="shared" ref="BZ4:BZ25" si="51">IF(BY4=" ",0,IF(RIGHT(BY4,1)=")",ABS(RIGHT(BY4,3)),1))-CA4</f>
        <v>#N/A</v>
      </c>
      <c r="CA4" s="44">
        <v>0</v>
      </c>
      <c r="CB4" s="46" t="e">
        <f t="shared" ref="CB4:CB25" si="52">IF(HLOOKUP(CB$1,test,$A4,FALSE)&lt;&gt;0,HLOOKUP(CB$1,test,$A4,FALSE)," ")</f>
        <v>#N/A</v>
      </c>
      <c r="CC4" s="22" t="e">
        <f t="shared" ref="CC4:CC25" si="53">IF(CB4=" ",0,IF(RIGHT(CB4,1)=")",ABS(RIGHT(CB4,3)),1))-CD4</f>
        <v>#N/A</v>
      </c>
      <c r="CD4" s="44">
        <v>0</v>
      </c>
      <c r="CE4" s="46" t="e">
        <f t="shared" ref="CE4:CE25" si="54">IF(HLOOKUP(CE$1,test,$A4,FALSE)&lt;&gt;0,HLOOKUP(CE$1,test,$A4,FALSE)," ")</f>
        <v>#N/A</v>
      </c>
      <c r="CF4" s="22" t="e">
        <f t="shared" ref="CF4:CF25" si="55">IF(CE4=" ",0,IF(RIGHT(CE4,1)=")",ABS(RIGHT(CE4,3)),1))-CG4</f>
        <v>#N/A</v>
      </c>
      <c r="CG4" s="44">
        <v>0</v>
      </c>
      <c r="CH4" s="46" t="e">
        <f t="shared" ref="CH4:CH25" si="56">IF(HLOOKUP(CH$1,test,$A4,FALSE)&lt;&gt;0,HLOOKUP(CH$1,test,$A4,FALSE)," ")</f>
        <v>#N/A</v>
      </c>
      <c r="CI4" s="22" t="e">
        <f t="shared" ref="CI4:CI25" si="57">IF(CH4=" ",0,IF(RIGHT(CH4,1)=")",ABS(RIGHT(CH4,3)),1))-CJ4</f>
        <v>#N/A</v>
      </c>
      <c r="CJ4" s="44">
        <v>0</v>
      </c>
      <c r="CK4" s="46" t="e">
        <f t="shared" ref="CK4:CK25" si="58">IF(HLOOKUP(CK$1,test,$A4,FALSE)&lt;&gt;0,HLOOKUP(CK$1,test,$A4,FALSE)," ")</f>
        <v>#N/A</v>
      </c>
      <c r="CL4" s="22" t="e">
        <f t="shared" ref="CL4:CL25" si="59">IF(CK4=" ",0,IF(RIGHT(CK4,1)=")",ABS(RIGHT(CK4,3)),1))-CM4</f>
        <v>#N/A</v>
      </c>
      <c r="CM4" s="44">
        <v>0</v>
      </c>
      <c r="CN4" s="24"/>
    </row>
    <row r="5" spans="1:92" x14ac:dyDescent="0.2">
      <c r="A5" s="75">
        <f>Blocks!A121</f>
        <v>120</v>
      </c>
      <c r="B5" s="46" t="str">
        <f t="shared" si="0"/>
        <v xml:space="preserve"> </v>
      </c>
      <c r="C5" s="22">
        <f t="shared" ref="C5:C25" si="60">IF(B5=" ",0,IF(RIGHT(B5,1)=")",ABS(RIGHT(B5,3)),1))-D5</f>
        <v>0</v>
      </c>
      <c r="D5" s="44">
        <v>0</v>
      </c>
      <c r="E5" s="46" t="str">
        <f t="shared" si="2"/>
        <v>Draw Closer</v>
      </c>
      <c r="F5" s="22">
        <f t="shared" si="3"/>
        <v>0</v>
      </c>
      <c r="G5" s="44">
        <v>1</v>
      </c>
      <c r="H5" s="46" t="str">
        <f t="shared" si="4"/>
        <v xml:space="preserve"> </v>
      </c>
      <c r="I5" s="22">
        <f t="shared" si="5"/>
        <v>0</v>
      </c>
      <c r="J5" s="44">
        <v>0</v>
      </c>
      <c r="K5" s="46" t="str">
        <f t="shared" si="6"/>
        <v>Farseeing (3)</v>
      </c>
      <c r="L5" s="22">
        <f t="shared" si="7"/>
        <v>3</v>
      </c>
      <c r="M5" s="44">
        <v>0</v>
      </c>
      <c r="N5" s="46" t="str">
        <f t="shared" si="8"/>
        <v xml:space="preserve"> </v>
      </c>
      <c r="O5" s="22">
        <f t="shared" si="9"/>
        <v>0</v>
      </c>
      <c r="P5" s="44">
        <v>0</v>
      </c>
      <c r="Q5" s="46" t="str">
        <f t="shared" si="10"/>
        <v xml:space="preserve"> </v>
      </c>
      <c r="R5" s="22">
        <f t="shared" si="11"/>
        <v>0</v>
      </c>
      <c r="S5" s="44">
        <v>0</v>
      </c>
      <c r="T5" s="46" t="str">
        <f t="shared" si="12"/>
        <v xml:space="preserve"> </v>
      </c>
      <c r="U5" s="22">
        <f t="shared" si="13"/>
        <v>0</v>
      </c>
      <c r="V5" s="44">
        <v>0</v>
      </c>
      <c r="W5" s="46" t="str">
        <f t="shared" si="14"/>
        <v>Rend</v>
      </c>
      <c r="X5" s="22">
        <f t="shared" si="15"/>
        <v>1</v>
      </c>
      <c r="Y5" s="44">
        <v>0</v>
      </c>
      <c r="Z5" s="46" t="str">
        <f t="shared" si="16"/>
        <v>Rend</v>
      </c>
      <c r="AA5" s="22">
        <f t="shared" si="17"/>
        <v>1</v>
      </c>
      <c r="AB5" s="44">
        <v>0</v>
      </c>
      <c r="AC5" s="46" t="str">
        <f t="shared" si="18"/>
        <v>Rend</v>
      </c>
      <c r="AD5" s="22">
        <f t="shared" si="19"/>
        <v>1</v>
      </c>
      <c r="AE5" s="44">
        <v>0</v>
      </c>
      <c r="AF5" s="46" t="str">
        <f t="shared" si="20"/>
        <v>Rend</v>
      </c>
      <c r="AG5" s="22">
        <f t="shared" si="21"/>
        <v>1</v>
      </c>
      <c r="AH5" s="44">
        <v>0</v>
      </c>
      <c r="AI5" s="46" t="str">
        <f t="shared" si="22"/>
        <v>Force Grip</v>
      </c>
      <c r="AJ5" s="22">
        <f t="shared" si="23"/>
        <v>0</v>
      </c>
      <c r="AK5" s="44">
        <v>1</v>
      </c>
      <c r="AL5" s="46" t="str">
        <f t="shared" si="24"/>
        <v>Force Grip</v>
      </c>
      <c r="AM5" s="22">
        <f t="shared" si="25"/>
        <v>0</v>
      </c>
      <c r="AN5" s="44">
        <v>1</v>
      </c>
      <c r="AO5" s="46" t="e">
        <f t="shared" si="26"/>
        <v>#N/A</v>
      </c>
      <c r="AP5" s="22" t="e">
        <f t="shared" si="27"/>
        <v>#N/A</v>
      </c>
      <c r="AQ5" s="44">
        <v>0</v>
      </c>
      <c r="AR5" s="46" t="e">
        <f t="shared" si="28"/>
        <v>#N/A</v>
      </c>
      <c r="AS5" s="22" t="e">
        <f t="shared" si="29"/>
        <v>#N/A</v>
      </c>
      <c r="AT5" s="44">
        <v>0</v>
      </c>
      <c r="AU5" s="46" t="e">
        <f t="shared" si="30"/>
        <v>#N/A</v>
      </c>
      <c r="AV5" s="22" t="e">
        <f t="shared" si="31"/>
        <v>#N/A</v>
      </c>
      <c r="AW5" s="44">
        <v>0</v>
      </c>
      <c r="AX5" s="46" t="e">
        <f t="shared" si="32"/>
        <v>#N/A</v>
      </c>
      <c r="AY5" s="22" t="e">
        <f t="shared" si="33"/>
        <v>#N/A</v>
      </c>
      <c r="AZ5" s="44">
        <v>0</v>
      </c>
      <c r="BA5" s="46" t="e">
        <f t="shared" si="34"/>
        <v>#N/A</v>
      </c>
      <c r="BB5" s="22" t="e">
        <f t="shared" si="35"/>
        <v>#N/A</v>
      </c>
      <c r="BC5" s="44">
        <v>0</v>
      </c>
      <c r="BD5" s="46" t="e">
        <f t="shared" si="36"/>
        <v>#N/A</v>
      </c>
      <c r="BE5" s="22" t="e">
        <f t="shared" si="37"/>
        <v>#N/A</v>
      </c>
      <c r="BF5" s="44">
        <v>0</v>
      </c>
      <c r="BG5" s="46" t="e">
        <f t="shared" si="38"/>
        <v>#N/A</v>
      </c>
      <c r="BH5" s="22" t="e">
        <f t="shared" si="39"/>
        <v>#N/A</v>
      </c>
      <c r="BI5" s="44">
        <v>0</v>
      </c>
      <c r="BJ5" s="46" t="e">
        <f t="shared" si="40"/>
        <v>#N/A</v>
      </c>
      <c r="BK5" s="22" t="e">
        <f t="shared" si="41"/>
        <v>#N/A</v>
      </c>
      <c r="BL5" s="44">
        <v>0</v>
      </c>
      <c r="BM5" s="46" t="e">
        <f t="shared" si="42"/>
        <v>#N/A</v>
      </c>
      <c r="BN5" s="22" t="e">
        <f t="shared" si="43"/>
        <v>#N/A</v>
      </c>
      <c r="BO5" s="44">
        <v>0</v>
      </c>
      <c r="BP5" s="46" t="e">
        <f t="shared" si="44"/>
        <v>#N/A</v>
      </c>
      <c r="BQ5" s="22" t="e">
        <f t="shared" si="45"/>
        <v>#N/A</v>
      </c>
      <c r="BR5" s="44">
        <v>0</v>
      </c>
      <c r="BS5" s="46" t="e">
        <f t="shared" si="46"/>
        <v>#N/A</v>
      </c>
      <c r="BT5" s="22" t="e">
        <f t="shared" si="47"/>
        <v>#N/A</v>
      </c>
      <c r="BU5" s="44">
        <v>0</v>
      </c>
      <c r="BV5" s="46" t="e">
        <f t="shared" si="48"/>
        <v>#N/A</v>
      </c>
      <c r="BW5" s="22" t="e">
        <f t="shared" si="49"/>
        <v>#N/A</v>
      </c>
      <c r="BX5" s="44">
        <v>0</v>
      </c>
      <c r="BY5" s="46" t="e">
        <f t="shared" si="50"/>
        <v>#N/A</v>
      </c>
      <c r="BZ5" s="22" t="e">
        <f t="shared" si="51"/>
        <v>#N/A</v>
      </c>
      <c r="CA5" s="44">
        <v>0</v>
      </c>
      <c r="CB5" s="46" t="e">
        <f t="shared" si="52"/>
        <v>#N/A</v>
      </c>
      <c r="CC5" s="22" t="e">
        <f t="shared" si="53"/>
        <v>#N/A</v>
      </c>
      <c r="CD5" s="44">
        <v>0</v>
      </c>
      <c r="CE5" s="46" t="e">
        <f t="shared" si="54"/>
        <v>#N/A</v>
      </c>
      <c r="CF5" s="22" t="e">
        <f t="shared" si="55"/>
        <v>#N/A</v>
      </c>
      <c r="CG5" s="44">
        <v>0</v>
      </c>
      <c r="CH5" s="46" t="e">
        <f t="shared" si="56"/>
        <v>#N/A</v>
      </c>
      <c r="CI5" s="22" t="e">
        <f t="shared" si="57"/>
        <v>#N/A</v>
      </c>
      <c r="CJ5" s="44">
        <v>0</v>
      </c>
      <c r="CK5" s="46" t="e">
        <f t="shared" si="58"/>
        <v>#N/A</v>
      </c>
      <c r="CL5" s="22" t="e">
        <f t="shared" si="59"/>
        <v>#N/A</v>
      </c>
      <c r="CM5" s="44">
        <v>0</v>
      </c>
      <c r="CN5" s="24"/>
    </row>
    <row r="6" spans="1:92" x14ac:dyDescent="0.2">
      <c r="A6" s="75">
        <f>Blocks!A122</f>
        <v>121</v>
      </c>
      <c r="B6" s="46" t="str">
        <f t="shared" si="0"/>
        <v xml:space="preserve"> </v>
      </c>
      <c r="C6" s="22">
        <f t="shared" si="60"/>
        <v>0</v>
      </c>
      <c r="D6" s="44">
        <v>0</v>
      </c>
      <c r="E6" s="46" t="str">
        <f t="shared" si="2"/>
        <v>Tempered Aggression</v>
      </c>
      <c r="F6" s="22">
        <f t="shared" si="3"/>
        <v>1</v>
      </c>
      <c r="G6" s="44">
        <v>0</v>
      </c>
      <c r="H6" s="46" t="str">
        <f t="shared" si="4"/>
        <v xml:space="preserve"> </v>
      </c>
      <c r="I6" s="22">
        <f t="shared" si="5"/>
        <v>0</v>
      </c>
      <c r="J6" s="44">
        <v>0</v>
      </c>
      <c r="K6" s="46" t="str">
        <f t="shared" si="6"/>
        <v>Mind Shard</v>
      </c>
      <c r="L6" s="22">
        <f t="shared" si="7"/>
        <v>1</v>
      </c>
      <c r="M6" s="44">
        <v>0</v>
      </c>
      <c r="N6" s="46" t="str">
        <f t="shared" si="8"/>
        <v xml:space="preserve"> </v>
      </c>
      <c r="O6" s="22">
        <f t="shared" si="9"/>
        <v>0</v>
      </c>
      <c r="P6" s="44">
        <v>0</v>
      </c>
      <c r="Q6" s="46" t="str">
        <f t="shared" si="10"/>
        <v xml:space="preserve"> </v>
      </c>
      <c r="R6" s="22">
        <f t="shared" si="11"/>
        <v>0</v>
      </c>
      <c r="S6" s="44">
        <v>0</v>
      </c>
      <c r="T6" s="46" t="str">
        <f t="shared" si="12"/>
        <v xml:space="preserve"> </v>
      </c>
      <c r="U6" s="22">
        <f t="shared" si="13"/>
        <v>0</v>
      </c>
      <c r="V6" s="44">
        <v>0</v>
      </c>
      <c r="W6" s="46" t="str">
        <f t="shared" si="14"/>
        <v xml:space="preserve"> </v>
      </c>
      <c r="X6" s="22">
        <f t="shared" si="15"/>
        <v>0</v>
      </c>
      <c r="Y6" s="44">
        <v>0</v>
      </c>
      <c r="Z6" s="46" t="str">
        <f t="shared" si="16"/>
        <v xml:space="preserve"> </v>
      </c>
      <c r="AA6" s="22">
        <f t="shared" si="17"/>
        <v>0</v>
      </c>
      <c r="AB6" s="44">
        <v>0</v>
      </c>
      <c r="AC6" s="46" t="str">
        <f t="shared" si="18"/>
        <v xml:space="preserve"> </v>
      </c>
      <c r="AD6" s="22">
        <f t="shared" si="19"/>
        <v>0</v>
      </c>
      <c r="AE6" s="44">
        <v>0</v>
      </c>
      <c r="AF6" s="46" t="str">
        <f t="shared" si="20"/>
        <v xml:space="preserve"> </v>
      </c>
      <c r="AG6" s="22">
        <f t="shared" si="21"/>
        <v>0</v>
      </c>
      <c r="AH6" s="44">
        <v>0</v>
      </c>
      <c r="AI6" s="46" t="str">
        <f t="shared" si="22"/>
        <v>Force Lightning</v>
      </c>
      <c r="AJ6" s="22">
        <f t="shared" si="23"/>
        <v>0</v>
      </c>
      <c r="AK6" s="44">
        <v>1</v>
      </c>
      <c r="AL6" s="46" t="str">
        <f t="shared" si="24"/>
        <v>Force Lightning</v>
      </c>
      <c r="AM6" s="22">
        <f t="shared" si="25"/>
        <v>0</v>
      </c>
      <c r="AN6" s="44">
        <v>1</v>
      </c>
      <c r="AO6" s="46" t="e">
        <f t="shared" si="26"/>
        <v>#N/A</v>
      </c>
      <c r="AP6" s="22" t="e">
        <f t="shared" si="27"/>
        <v>#N/A</v>
      </c>
      <c r="AQ6" s="44">
        <v>0</v>
      </c>
      <c r="AR6" s="46" t="e">
        <f t="shared" si="28"/>
        <v>#N/A</v>
      </c>
      <c r="AS6" s="22" t="e">
        <f t="shared" si="29"/>
        <v>#N/A</v>
      </c>
      <c r="AT6" s="44">
        <v>0</v>
      </c>
      <c r="AU6" s="46" t="e">
        <f t="shared" si="30"/>
        <v>#N/A</v>
      </c>
      <c r="AV6" s="22" t="e">
        <f t="shared" si="31"/>
        <v>#N/A</v>
      </c>
      <c r="AW6" s="44">
        <v>0</v>
      </c>
      <c r="AX6" s="46" t="e">
        <f t="shared" si="32"/>
        <v>#N/A</v>
      </c>
      <c r="AY6" s="22" t="e">
        <f t="shared" si="33"/>
        <v>#N/A</v>
      </c>
      <c r="AZ6" s="44">
        <v>0</v>
      </c>
      <c r="BA6" s="46" t="e">
        <f t="shared" si="34"/>
        <v>#N/A</v>
      </c>
      <c r="BB6" s="22" t="e">
        <f t="shared" si="35"/>
        <v>#N/A</v>
      </c>
      <c r="BC6" s="44">
        <v>0</v>
      </c>
      <c r="BD6" s="46" t="e">
        <f t="shared" si="36"/>
        <v>#N/A</v>
      </c>
      <c r="BE6" s="22" t="e">
        <f t="shared" si="37"/>
        <v>#N/A</v>
      </c>
      <c r="BF6" s="44">
        <v>0</v>
      </c>
      <c r="BG6" s="46" t="e">
        <f t="shared" si="38"/>
        <v>#N/A</v>
      </c>
      <c r="BH6" s="22" t="e">
        <f t="shared" si="39"/>
        <v>#N/A</v>
      </c>
      <c r="BI6" s="44">
        <v>0</v>
      </c>
      <c r="BJ6" s="46" t="e">
        <f t="shared" si="40"/>
        <v>#N/A</v>
      </c>
      <c r="BK6" s="22" t="e">
        <f t="shared" si="41"/>
        <v>#N/A</v>
      </c>
      <c r="BL6" s="44">
        <v>0</v>
      </c>
      <c r="BM6" s="46" t="e">
        <f t="shared" si="42"/>
        <v>#N/A</v>
      </c>
      <c r="BN6" s="22" t="e">
        <f t="shared" si="43"/>
        <v>#N/A</v>
      </c>
      <c r="BO6" s="44">
        <v>0</v>
      </c>
      <c r="BP6" s="46" t="e">
        <f t="shared" si="44"/>
        <v>#N/A</v>
      </c>
      <c r="BQ6" s="22" t="e">
        <f t="shared" si="45"/>
        <v>#N/A</v>
      </c>
      <c r="BR6" s="44">
        <v>0</v>
      </c>
      <c r="BS6" s="46" t="e">
        <f t="shared" si="46"/>
        <v>#N/A</v>
      </c>
      <c r="BT6" s="22" t="e">
        <f t="shared" si="47"/>
        <v>#N/A</v>
      </c>
      <c r="BU6" s="44">
        <v>0</v>
      </c>
      <c r="BV6" s="46" t="e">
        <f t="shared" si="48"/>
        <v>#N/A</v>
      </c>
      <c r="BW6" s="22" t="e">
        <f t="shared" si="49"/>
        <v>#N/A</v>
      </c>
      <c r="BX6" s="44">
        <v>0</v>
      </c>
      <c r="BY6" s="46" t="e">
        <f t="shared" si="50"/>
        <v>#N/A</v>
      </c>
      <c r="BZ6" s="22" t="e">
        <f t="shared" si="51"/>
        <v>#N/A</v>
      </c>
      <c r="CA6" s="44">
        <v>0</v>
      </c>
      <c r="CB6" s="46" t="e">
        <f t="shared" si="52"/>
        <v>#N/A</v>
      </c>
      <c r="CC6" s="22" t="e">
        <f t="shared" si="53"/>
        <v>#N/A</v>
      </c>
      <c r="CD6" s="44">
        <v>0</v>
      </c>
      <c r="CE6" s="46" t="e">
        <f t="shared" si="54"/>
        <v>#N/A</v>
      </c>
      <c r="CF6" s="22" t="e">
        <f t="shared" si="55"/>
        <v>#N/A</v>
      </c>
      <c r="CG6" s="44">
        <v>0</v>
      </c>
      <c r="CH6" s="46" t="e">
        <f t="shared" si="56"/>
        <v>#N/A</v>
      </c>
      <c r="CI6" s="22" t="e">
        <f t="shared" si="57"/>
        <v>#N/A</v>
      </c>
      <c r="CJ6" s="44">
        <v>0</v>
      </c>
      <c r="CK6" s="46" t="e">
        <f t="shared" si="58"/>
        <v>#N/A</v>
      </c>
      <c r="CL6" s="22" t="e">
        <f t="shared" si="59"/>
        <v>#N/A</v>
      </c>
      <c r="CM6" s="44">
        <v>0</v>
      </c>
      <c r="CN6" s="24"/>
    </row>
    <row r="7" spans="1:92" x14ac:dyDescent="0.2">
      <c r="A7" s="75">
        <f>Blocks!A123</f>
        <v>122</v>
      </c>
      <c r="B7" s="46" t="str">
        <f t="shared" si="0"/>
        <v xml:space="preserve"> </v>
      </c>
      <c r="C7" s="22">
        <f t="shared" si="60"/>
        <v>0</v>
      </c>
      <c r="D7" s="44">
        <v>0</v>
      </c>
      <c r="E7" s="46" t="str">
        <f t="shared" si="2"/>
        <v xml:space="preserve"> </v>
      </c>
      <c r="F7" s="22">
        <f t="shared" si="3"/>
        <v>0</v>
      </c>
      <c r="G7" s="44">
        <v>0</v>
      </c>
      <c r="H7" s="46" t="str">
        <f t="shared" si="4"/>
        <v xml:space="preserve"> </v>
      </c>
      <c r="I7" s="22">
        <f t="shared" si="5"/>
        <v>0</v>
      </c>
      <c r="J7" s="44">
        <v>0</v>
      </c>
      <c r="K7" s="46" t="str">
        <f t="shared" si="6"/>
        <v>Negate Energy</v>
      </c>
      <c r="L7" s="22">
        <f t="shared" si="7"/>
        <v>1</v>
      </c>
      <c r="M7" s="44">
        <v>0</v>
      </c>
      <c r="N7" s="46" t="str">
        <f t="shared" si="8"/>
        <v xml:space="preserve"> </v>
      </c>
      <c r="O7" s="22">
        <f t="shared" si="9"/>
        <v>0</v>
      </c>
      <c r="P7" s="44">
        <v>0</v>
      </c>
      <c r="Q7" s="46" t="str">
        <f t="shared" si="10"/>
        <v xml:space="preserve"> </v>
      </c>
      <c r="R7" s="22">
        <f t="shared" si="11"/>
        <v>0</v>
      </c>
      <c r="S7" s="44">
        <v>0</v>
      </c>
      <c r="T7" s="46" t="str">
        <f t="shared" si="12"/>
        <v xml:space="preserve"> </v>
      </c>
      <c r="U7" s="22">
        <f t="shared" si="13"/>
        <v>0</v>
      </c>
      <c r="V7" s="44">
        <v>0</v>
      </c>
      <c r="W7" s="46" t="str">
        <f t="shared" si="14"/>
        <v xml:space="preserve"> </v>
      </c>
      <c r="X7" s="22">
        <f t="shared" si="15"/>
        <v>0</v>
      </c>
      <c r="Y7" s="44">
        <v>0</v>
      </c>
      <c r="Z7" s="46" t="str">
        <f t="shared" si="16"/>
        <v xml:space="preserve"> </v>
      </c>
      <c r="AA7" s="22">
        <f t="shared" si="17"/>
        <v>0</v>
      </c>
      <c r="AB7" s="44">
        <v>0</v>
      </c>
      <c r="AC7" s="46" t="str">
        <f t="shared" si="18"/>
        <v xml:space="preserve"> </v>
      </c>
      <c r="AD7" s="22">
        <f t="shared" si="19"/>
        <v>0</v>
      </c>
      <c r="AE7" s="44">
        <v>0</v>
      </c>
      <c r="AF7" s="46" t="str">
        <f t="shared" si="20"/>
        <v xml:space="preserve"> </v>
      </c>
      <c r="AG7" s="22">
        <f t="shared" si="21"/>
        <v>0</v>
      </c>
      <c r="AH7" s="44">
        <v>0</v>
      </c>
      <c r="AI7" s="46" t="str">
        <f t="shared" si="22"/>
        <v>Force Scream</v>
      </c>
      <c r="AJ7" s="22">
        <f t="shared" si="23"/>
        <v>0</v>
      </c>
      <c r="AK7" s="44">
        <v>1</v>
      </c>
      <c r="AL7" s="46" t="str">
        <f t="shared" si="24"/>
        <v>Force Scream</v>
      </c>
      <c r="AM7" s="22">
        <f t="shared" si="25"/>
        <v>0</v>
      </c>
      <c r="AN7" s="44">
        <v>1</v>
      </c>
      <c r="AO7" s="46" t="e">
        <f t="shared" si="26"/>
        <v>#N/A</v>
      </c>
      <c r="AP7" s="22" t="e">
        <f t="shared" si="27"/>
        <v>#N/A</v>
      </c>
      <c r="AQ7" s="44">
        <v>0</v>
      </c>
      <c r="AR7" s="46" t="e">
        <f t="shared" si="28"/>
        <v>#N/A</v>
      </c>
      <c r="AS7" s="22" t="e">
        <f t="shared" si="29"/>
        <v>#N/A</v>
      </c>
      <c r="AT7" s="44">
        <v>0</v>
      </c>
      <c r="AU7" s="46" t="e">
        <f t="shared" si="30"/>
        <v>#N/A</v>
      </c>
      <c r="AV7" s="22" t="e">
        <f t="shared" si="31"/>
        <v>#N/A</v>
      </c>
      <c r="AW7" s="44">
        <v>0</v>
      </c>
      <c r="AX7" s="46" t="e">
        <f t="shared" si="32"/>
        <v>#N/A</v>
      </c>
      <c r="AY7" s="22" t="e">
        <f t="shared" si="33"/>
        <v>#N/A</v>
      </c>
      <c r="AZ7" s="44">
        <v>0</v>
      </c>
      <c r="BA7" s="46" t="e">
        <f t="shared" si="34"/>
        <v>#N/A</v>
      </c>
      <c r="BB7" s="22" t="e">
        <f t="shared" si="35"/>
        <v>#N/A</v>
      </c>
      <c r="BC7" s="44">
        <v>0</v>
      </c>
      <c r="BD7" s="46" t="e">
        <f t="shared" si="36"/>
        <v>#N/A</v>
      </c>
      <c r="BE7" s="22" t="e">
        <f t="shared" si="37"/>
        <v>#N/A</v>
      </c>
      <c r="BF7" s="44">
        <v>0</v>
      </c>
      <c r="BG7" s="46" t="e">
        <f t="shared" si="38"/>
        <v>#N/A</v>
      </c>
      <c r="BH7" s="22" t="e">
        <f t="shared" si="39"/>
        <v>#N/A</v>
      </c>
      <c r="BI7" s="44">
        <v>0</v>
      </c>
      <c r="BJ7" s="46" t="e">
        <f t="shared" si="40"/>
        <v>#N/A</v>
      </c>
      <c r="BK7" s="22" t="e">
        <f t="shared" si="41"/>
        <v>#N/A</v>
      </c>
      <c r="BL7" s="44">
        <v>0</v>
      </c>
      <c r="BM7" s="46" t="e">
        <f t="shared" si="42"/>
        <v>#N/A</v>
      </c>
      <c r="BN7" s="22" t="e">
        <f t="shared" si="43"/>
        <v>#N/A</v>
      </c>
      <c r="BO7" s="44">
        <v>0</v>
      </c>
      <c r="BP7" s="46" t="e">
        <f t="shared" si="44"/>
        <v>#N/A</v>
      </c>
      <c r="BQ7" s="22" t="e">
        <f t="shared" si="45"/>
        <v>#N/A</v>
      </c>
      <c r="BR7" s="44">
        <v>0</v>
      </c>
      <c r="BS7" s="46" t="e">
        <f t="shared" si="46"/>
        <v>#N/A</v>
      </c>
      <c r="BT7" s="22" t="e">
        <f t="shared" si="47"/>
        <v>#N/A</v>
      </c>
      <c r="BU7" s="44">
        <v>0</v>
      </c>
      <c r="BV7" s="46" t="e">
        <f t="shared" si="48"/>
        <v>#N/A</v>
      </c>
      <c r="BW7" s="22" t="e">
        <f t="shared" si="49"/>
        <v>#N/A</v>
      </c>
      <c r="BX7" s="44">
        <v>0</v>
      </c>
      <c r="BY7" s="46" t="e">
        <f t="shared" si="50"/>
        <v>#N/A</v>
      </c>
      <c r="BZ7" s="22" t="e">
        <f t="shared" si="51"/>
        <v>#N/A</v>
      </c>
      <c r="CA7" s="44">
        <v>0</v>
      </c>
      <c r="CB7" s="46" t="e">
        <f t="shared" si="52"/>
        <v>#N/A</v>
      </c>
      <c r="CC7" s="22" t="e">
        <f t="shared" si="53"/>
        <v>#N/A</v>
      </c>
      <c r="CD7" s="44">
        <v>0</v>
      </c>
      <c r="CE7" s="46" t="e">
        <f t="shared" si="54"/>
        <v>#N/A</v>
      </c>
      <c r="CF7" s="22" t="e">
        <f t="shared" si="55"/>
        <v>#N/A</v>
      </c>
      <c r="CG7" s="44">
        <v>0</v>
      </c>
      <c r="CH7" s="46" t="e">
        <f t="shared" si="56"/>
        <v>#N/A</v>
      </c>
      <c r="CI7" s="22" t="e">
        <f t="shared" si="57"/>
        <v>#N/A</v>
      </c>
      <c r="CJ7" s="44">
        <v>0</v>
      </c>
      <c r="CK7" s="46" t="e">
        <f t="shared" si="58"/>
        <v>#N/A</v>
      </c>
      <c r="CL7" s="22" t="e">
        <f t="shared" si="59"/>
        <v>#N/A</v>
      </c>
      <c r="CM7" s="44">
        <v>0</v>
      </c>
      <c r="CN7" s="24"/>
    </row>
    <row r="8" spans="1:92" x14ac:dyDescent="0.2">
      <c r="A8" s="75">
        <f>Blocks!A124</f>
        <v>123</v>
      </c>
      <c r="B8" s="46" t="str">
        <f t="shared" si="0"/>
        <v xml:space="preserve"> </v>
      </c>
      <c r="C8" s="22">
        <f t="shared" si="60"/>
        <v>0</v>
      </c>
      <c r="D8" s="44">
        <v>0</v>
      </c>
      <c r="E8" s="46" t="str">
        <f t="shared" si="2"/>
        <v xml:space="preserve"> </v>
      </c>
      <c r="F8" s="22">
        <f t="shared" si="3"/>
        <v>0</v>
      </c>
      <c r="G8" s="44">
        <v>0</v>
      </c>
      <c r="H8" s="46" t="str">
        <f t="shared" si="4"/>
        <v xml:space="preserve"> </v>
      </c>
      <c r="I8" s="22">
        <f t="shared" si="5"/>
        <v>0</v>
      </c>
      <c r="J8" s="44">
        <v>0</v>
      </c>
      <c r="K8" s="46" t="str">
        <f t="shared" si="6"/>
        <v>Prescience (2)</v>
      </c>
      <c r="L8" s="22">
        <f t="shared" si="7"/>
        <v>2</v>
      </c>
      <c r="M8" s="44">
        <v>0</v>
      </c>
      <c r="N8" s="46" t="str">
        <f t="shared" si="8"/>
        <v xml:space="preserve"> </v>
      </c>
      <c r="O8" s="22">
        <f t="shared" si="9"/>
        <v>0</v>
      </c>
      <c r="P8" s="44">
        <v>0</v>
      </c>
      <c r="Q8" s="46" t="str">
        <f t="shared" si="10"/>
        <v xml:space="preserve"> </v>
      </c>
      <c r="R8" s="22">
        <f t="shared" si="11"/>
        <v>0</v>
      </c>
      <c r="S8" s="44">
        <v>0</v>
      </c>
      <c r="T8" s="46" t="str">
        <f t="shared" si="12"/>
        <v xml:space="preserve"> </v>
      </c>
      <c r="U8" s="22">
        <f t="shared" si="13"/>
        <v>0</v>
      </c>
      <c r="V8" s="44">
        <v>0</v>
      </c>
      <c r="W8" s="46" t="str">
        <f t="shared" si="14"/>
        <v xml:space="preserve"> </v>
      </c>
      <c r="X8" s="22">
        <f t="shared" si="15"/>
        <v>0</v>
      </c>
      <c r="Y8" s="44">
        <v>0</v>
      </c>
      <c r="Z8" s="46" t="str">
        <f t="shared" si="16"/>
        <v xml:space="preserve"> </v>
      </c>
      <c r="AA8" s="22">
        <f t="shared" si="17"/>
        <v>0</v>
      </c>
      <c r="AB8" s="44">
        <v>0</v>
      </c>
      <c r="AC8" s="46" t="str">
        <f t="shared" si="18"/>
        <v xml:space="preserve"> </v>
      </c>
      <c r="AD8" s="22">
        <f t="shared" si="19"/>
        <v>0</v>
      </c>
      <c r="AE8" s="44">
        <v>0</v>
      </c>
      <c r="AF8" s="46" t="str">
        <f t="shared" si="20"/>
        <v xml:space="preserve"> </v>
      </c>
      <c r="AG8" s="22">
        <f t="shared" si="21"/>
        <v>0</v>
      </c>
      <c r="AH8" s="44">
        <v>0</v>
      </c>
      <c r="AI8" s="46" t="str">
        <f t="shared" si="22"/>
        <v>Negate Energy</v>
      </c>
      <c r="AJ8" s="22">
        <f t="shared" si="23"/>
        <v>0</v>
      </c>
      <c r="AK8" s="44">
        <v>1</v>
      </c>
      <c r="AL8" s="46" t="str">
        <f t="shared" si="24"/>
        <v>Negate Energy</v>
      </c>
      <c r="AM8" s="22">
        <f t="shared" si="25"/>
        <v>0</v>
      </c>
      <c r="AN8" s="44">
        <v>1</v>
      </c>
      <c r="AO8" s="46" t="e">
        <f t="shared" si="26"/>
        <v>#N/A</v>
      </c>
      <c r="AP8" s="22" t="e">
        <f t="shared" si="27"/>
        <v>#N/A</v>
      </c>
      <c r="AQ8" s="44">
        <v>0</v>
      </c>
      <c r="AR8" s="46" t="e">
        <f t="shared" si="28"/>
        <v>#N/A</v>
      </c>
      <c r="AS8" s="22" t="e">
        <f t="shared" si="29"/>
        <v>#N/A</v>
      </c>
      <c r="AT8" s="44">
        <v>0</v>
      </c>
      <c r="AU8" s="46" t="e">
        <f t="shared" si="30"/>
        <v>#N/A</v>
      </c>
      <c r="AV8" s="22" t="e">
        <f t="shared" si="31"/>
        <v>#N/A</v>
      </c>
      <c r="AW8" s="44">
        <v>0</v>
      </c>
      <c r="AX8" s="46" t="e">
        <f t="shared" si="32"/>
        <v>#N/A</v>
      </c>
      <c r="AY8" s="22" t="e">
        <f t="shared" si="33"/>
        <v>#N/A</v>
      </c>
      <c r="AZ8" s="44">
        <v>0</v>
      </c>
      <c r="BA8" s="46" t="e">
        <f t="shared" si="34"/>
        <v>#N/A</v>
      </c>
      <c r="BB8" s="22" t="e">
        <f t="shared" si="35"/>
        <v>#N/A</v>
      </c>
      <c r="BC8" s="44">
        <v>0</v>
      </c>
      <c r="BD8" s="46" t="e">
        <f t="shared" si="36"/>
        <v>#N/A</v>
      </c>
      <c r="BE8" s="22" t="e">
        <f t="shared" si="37"/>
        <v>#N/A</v>
      </c>
      <c r="BF8" s="44">
        <v>0</v>
      </c>
      <c r="BG8" s="46" t="e">
        <f t="shared" si="38"/>
        <v>#N/A</v>
      </c>
      <c r="BH8" s="22" t="e">
        <f t="shared" si="39"/>
        <v>#N/A</v>
      </c>
      <c r="BI8" s="44">
        <v>0</v>
      </c>
      <c r="BJ8" s="46" t="e">
        <f t="shared" si="40"/>
        <v>#N/A</v>
      </c>
      <c r="BK8" s="22" t="e">
        <f t="shared" si="41"/>
        <v>#N/A</v>
      </c>
      <c r="BL8" s="44">
        <v>0</v>
      </c>
      <c r="BM8" s="46" t="e">
        <f t="shared" si="42"/>
        <v>#N/A</v>
      </c>
      <c r="BN8" s="22" t="e">
        <f t="shared" si="43"/>
        <v>#N/A</v>
      </c>
      <c r="BO8" s="44">
        <v>0</v>
      </c>
      <c r="BP8" s="46" t="e">
        <f t="shared" si="44"/>
        <v>#N/A</v>
      </c>
      <c r="BQ8" s="22" t="e">
        <f t="shared" si="45"/>
        <v>#N/A</v>
      </c>
      <c r="BR8" s="44">
        <v>0</v>
      </c>
      <c r="BS8" s="46" t="e">
        <f t="shared" si="46"/>
        <v>#N/A</v>
      </c>
      <c r="BT8" s="22" t="e">
        <f t="shared" si="47"/>
        <v>#N/A</v>
      </c>
      <c r="BU8" s="44">
        <v>0</v>
      </c>
      <c r="BV8" s="46" t="e">
        <f t="shared" si="48"/>
        <v>#N/A</v>
      </c>
      <c r="BW8" s="22" t="e">
        <f t="shared" si="49"/>
        <v>#N/A</v>
      </c>
      <c r="BX8" s="44">
        <v>0</v>
      </c>
      <c r="BY8" s="46" t="e">
        <f t="shared" si="50"/>
        <v>#N/A</v>
      </c>
      <c r="BZ8" s="22" t="e">
        <f t="shared" si="51"/>
        <v>#N/A</v>
      </c>
      <c r="CA8" s="44">
        <v>0</v>
      </c>
      <c r="CB8" s="46" t="e">
        <f t="shared" si="52"/>
        <v>#N/A</v>
      </c>
      <c r="CC8" s="22" t="e">
        <f t="shared" si="53"/>
        <v>#N/A</v>
      </c>
      <c r="CD8" s="44">
        <v>0</v>
      </c>
      <c r="CE8" s="46" t="e">
        <f t="shared" si="54"/>
        <v>#N/A</v>
      </c>
      <c r="CF8" s="22" t="e">
        <f t="shared" si="55"/>
        <v>#N/A</v>
      </c>
      <c r="CG8" s="44">
        <v>0</v>
      </c>
      <c r="CH8" s="46" t="e">
        <f t="shared" si="56"/>
        <v>#N/A</v>
      </c>
      <c r="CI8" s="22" t="e">
        <f t="shared" si="57"/>
        <v>#N/A</v>
      </c>
      <c r="CJ8" s="44">
        <v>0</v>
      </c>
      <c r="CK8" s="46" t="e">
        <f t="shared" si="58"/>
        <v>#N/A</v>
      </c>
      <c r="CL8" s="22" t="e">
        <f t="shared" si="59"/>
        <v>#N/A</v>
      </c>
      <c r="CM8" s="44">
        <v>0</v>
      </c>
      <c r="CN8" s="24"/>
    </row>
    <row r="9" spans="1:92" x14ac:dyDescent="0.2">
      <c r="A9" s="75">
        <f>Blocks!A125</f>
        <v>124</v>
      </c>
      <c r="B9" s="46" t="str">
        <f t="shared" si="0"/>
        <v xml:space="preserve"> </v>
      </c>
      <c r="C9" s="22">
        <f t="shared" si="60"/>
        <v>0</v>
      </c>
      <c r="D9" s="44">
        <v>0</v>
      </c>
      <c r="E9" s="46" t="str">
        <f t="shared" si="2"/>
        <v xml:space="preserve"> </v>
      </c>
      <c r="F9" s="22">
        <f t="shared" si="3"/>
        <v>0</v>
      </c>
      <c r="G9" s="44">
        <v>0</v>
      </c>
      <c r="H9" s="46" t="str">
        <f t="shared" si="4"/>
        <v xml:space="preserve"> </v>
      </c>
      <c r="I9" s="22">
        <f t="shared" si="5"/>
        <v>0</v>
      </c>
      <c r="J9" s="44">
        <v>0</v>
      </c>
      <c r="K9" s="46" t="str">
        <f t="shared" si="6"/>
        <v>Surge</v>
      </c>
      <c r="L9" s="22">
        <f t="shared" si="7"/>
        <v>1</v>
      </c>
      <c r="M9" s="44">
        <v>0</v>
      </c>
      <c r="N9" s="46" t="str">
        <f t="shared" si="8"/>
        <v xml:space="preserve"> </v>
      </c>
      <c r="O9" s="22">
        <f t="shared" si="9"/>
        <v>0</v>
      </c>
      <c r="P9" s="44">
        <v>0</v>
      </c>
      <c r="Q9" s="46" t="str">
        <f t="shared" si="10"/>
        <v xml:space="preserve"> </v>
      </c>
      <c r="R9" s="22">
        <f t="shared" si="11"/>
        <v>0</v>
      </c>
      <c r="S9" s="44">
        <v>0</v>
      </c>
      <c r="T9" s="46" t="str">
        <f t="shared" si="12"/>
        <v xml:space="preserve"> </v>
      </c>
      <c r="U9" s="22">
        <f t="shared" si="13"/>
        <v>0</v>
      </c>
      <c r="V9" s="44">
        <v>0</v>
      </c>
      <c r="W9" s="46" t="str">
        <f t="shared" si="14"/>
        <v xml:space="preserve"> </v>
      </c>
      <c r="X9" s="22">
        <f t="shared" si="15"/>
        <v>0</v>
      </c>
      <c r="Y9" s="44">
        <v>0</v>
      </c>
      <c r="Z9" s="46" t="str">
        <f t="shared" si="16"/>
        <v xml:space="preserve"> </v>
      </c>
      <c r="AA9" s="22">
        <f t="shared" si="17"/>
        <v>0</v>
      </c>
      <c r="AB9" s="44">
        <v>0</v>
      </c>
      <c r="AC9" s="46" t="str">
        <f t="shared" si="18"/>
        <v xml:space="preserve"> </v>
      </c>
      <c r="AD9" s="22">
        <f t="shared" si="19"/>
        <v>0</v>
      </c>
      <c r="AE9" s="44">
        <v>0</v>
      </c>
      <c r="AF9" s="46" t="str">
        <f t="shared" si="20"/>
        <v xml:space="preserve"> </v>
      </c>
      <c r="AG9" s="22">
        <f t="shared" si="21"/>
        <v>0</v>
      </c>
      <c r="AH9" s="44">
        <v>0</v>
      </c>
      <c r="AI9" s="46" t="str">
        <f t="shared" si="22"/>
        <v>Rend</v>
      </c>
      <c r="AJ9" s="22">
        <f t="shared" si="23"/>
        <v>0</v>
      </c>
      <c r="AK9" s="44">
        <v>1</v>
      </c>
      <c r="AL9" s="46" t="str">
        <f t="shared" si="24"/>
        <v>Rend</v>
      </c>
      <c r="AM9" s="22">
        <f t="shared" si="25"/>
        <v>0</v>
      </c>
      <c r="AN9" s="44">
        <v>1</v>
      </c>
      <c r="AO9" s="46" t="e">
        <f t="shared" si="26"/>
        <v>#N/A</v>
      </c>
      <c r="AP9" s="22" t="e">
        <f t="shared" si="27"/>
        <v>#N/A</v>
      </c>
      <c r="AQ9" s="44">
        <v>0</v>
      </c>
      <c r="AR9" s="46" t="e">
        <f t="shared" si="28"/>
        <v>#N/A</v>
      </c>
      <c r="AS9" s="22" t="e">
        <f t="shared" si="29"/>
        <v>#N/A</v>
      </c>
      <c r="AT9" s="44">
        <v>0</v>
      </c>
      <c r="AU9" s="46" t="e">
        <f t="shared" si="30"/>
        <v>#N/A</v>
      </c>
      <c r="AV9" s="22" t="e">
        <f t="shared" si="31"/>
        <v>#N/A</v>
      </c>
      <c r="AW9" s="44">
        <v>0</v>
      </c>
      <c r="AX9" s="46" t="e">
        <f t="shared" si="32"/>
        <v>#N/A</v>
      </c>
      <c r="AY9" s="22" t="e">
        <f t="shared" si="33"/>
        <v>#N/A</v>
      </c>
      <c r="AZ9" s="44">
        <v>0</v>
      </c>
      <c r="BA9" s="46" t="e">
        <f t="shared" si="34"/>
        <v>#N/A</v>
      </c>
      <c r="BB9" s="22" t="e">
        <f t="shared" si="35"/>
        <v>#N/A</v>
      </c>
      <c r="BC9" s="44">
        <v>0</v>
      </c>
      <c r="BD9" s="46" t="e">
        <f t="shared" si="36"/>
        <v>#N/A</v>
      </c>
      <c r="BE9" s="22" t="e">
        <f t="shared" si="37"/>
        <v>#N/A</v>
      </c>
      <c r="BF9" s="44">
        <v>0</v>
      </c>
      <c r="BG9" s="46" t="e">
        <f t="shared" si="38"/>
        <v>#N/A</v>
      </c>
      <c r="BH9" s="22" t="e">
        <f t="shared" si="39"/>
        <v>#N/A</v>
      </c>
      <c r="BI9" s="44">
        <v>0</v>
      </c>
      <c r="BJ9" s="46" t="e">
        <f t="shared" si="40"/>
        <v>#N/A</v>
      </c>
      <c r="BK9" s="22" t="e">
        <f t="shared" si="41"/>
        <v>#N/A</v>
      </c>
      <c r="BL9" s="44">
        <v>0</v>
      </c>
      <c r="BM9" s="46" t="e">
        <f t="shared" si="42"/>
        <v>#N/A</v>
      </c>
      <c r="BN9" s="22" t="e">
        <f t="shared" si="43"/>
        <v>#N/A</v>
      </c>
      <c r="BO9" s="44">
        <v>0</v>
      </c>
      <c r="BP9" s="46" t="e">
        <f t="shared" si="44"/>
        <v>#N/A</v>
      </c>
      <c r="BQ9" s="22" t="e">
        <f t="shared" si="45"/>
        <v>#N/A</v>
      </c>
      <c r="BR9" s="44">
        <v>0</v>
      </c>
      <c r="BS9" s="46" t="e">
        <f t="shared" si="46"/>
        <v>#N/A</v>
      </c>
      <c r="BT9" s="22" t="e">
        <f t="shared" si="47"/>
        <v>#N/A</v>
      </c>
      <c r="BU9" s="44">
        <v>0</v>
      </c>
      <c r="BV9" s="46" t="e">
        <f t="shared" si="48"/>
        <v>#N/A</v>
      </c>
      <c r="BW9" s="22" t="e">
        <f t="shared" si="49"/>
        <v>#N/A</v>
      </c>
      <c r="BX9" s="44">
        <v>0</v>
      </c>
      <c r="BY9" s="46" t="e">
        <f t="shared" si="50"/>
        <v>#N/A</v>
      </c>
      <c r="BZ9" s="22" t="e">
        <f t="shared" si="51"/>
        <v>#N/A</v>
      </c>
      <c r="CA9" s="44">
        <v>0</v>
      </c>
      <c r="CB9" s="46" t="e">
        <f t="shared" si="52"/>
        <v>#N/A</v>
      </c>
      <c r="CC9" s="22" t="e">
        <f t="shared" si="53"/>
        <v>#N/A</v>
      </c>
      <c r="CD9" s="44">
        <v>0</v>
      </c>
      <c r="CE9" s="46" t="e">
        <f t="shared" si="54"/>
        <v>#N/A</v>
      </c>
      <c r="CF9" s="22" t="e">
        <f t="shared" si="55"/>
        <v>#N/A</v>
      </c>
      <c r="CG9" s="44">
        <v>0</v>
      </c>
      <c r="CH9" s="46" t="e">
        <f t="shared" si="56"/>
        <v>#N/A</v>
      </c>
      <c r="CI9" s="22" t="e">
        <f t="shared" si="57"/>
        <v>#N/A</v>
      </c>
      <c r="CJ9" s="44">
        <v>0</v>
      </c>
      <c r="CK9" s="46" t="e">
        <f t="shared" si="58"/>
        <v>#N/A</v>
      </c>
      <c r="CL9" s="22" t="e">
        <f t="shared" si="59"/>
        <v>#N/A</v>
      </c>
      <c r="CM9" s="44">
        <v>0</v>
      </c>
      <c r="CN9" s="24"/>
    </row>
    <row r="10" spans="1:92" x14ac:dyDescent="0.2">
      <c r="A10" s="75">
        <f>Blocks!A126</f>
        <v>125</v>
      </c>
      <c r="B10" s="46" t="str">
        <f t="shared" si="0"/>
        <v xml:space="preserve"> </v>
      </c>
      <c r="C10" s="22">
        <f t="shared" si="60"/>
        <v>0</v>
      </c>
      <c r="D10" s="44">
        <v>0</v>
      </c>
      <c r="E10" s="46" t="str">
        <f t="shared" si="2"/>
        <v xml:space="preserve"> </v>
      </c>
      <c r="F10" s="22">
        <f t="shared" si="3"/>
        <v>0</v>
      </c>
      <c r="G10" s="44">
        <v>0</v>
      </c>
      <c r="H10" s="46" t="str">
        <f t="shared" si="4"/>
        <v xml:space="preserve"> </v>
      </c>
      <c r="I10" s="22">
        <f t="shared" si="5"/>
        <v>0</v>
      </c>
      <c r="J10" s="44">
        <v>0</v>
      </c>
      <c r="K10" s="46" t="str">
        <f t="shared" si="6"/>
        <v xml:space="preserve"> </v>
      </c>
      <c r="L10" s="22">
        <f t="shared" si="7"/>
        <v>0</v>
      </c>
      <c r="M10" s="44">
        <v>0</v>
      </c>
      <c r="N10" s="46" t="str">
        <f t="shared" si="8"/>
        <v xml:space="preserve"> </v>
      </c>
      <c r="O10" s="22">
        <f t="shared" si="9"/>
        <v>0</v>
      </c>
      <c r="P10" s="44">
        <v>0</v>
      </c>
      <c r="Q10" s="46" t="str">
        <f t="shared" si="10"/>
        <v xml:space="preserve"> </v>
      </c>
      <c r="R10" s="22">
        <f t="shared" si="11"/>
        <v>0</v>
      </c>
      <c r="S10" s="44">
        <v>0</v>
      </c>
      <c r="T10" s="46" t="str">
        <f t="shared" si="12"/>
        <v xml:space="preserve"> </v>
      </c>
      <c r="U10" s="22">
        <f t="shared" si="13"/>
        <v>0</v>
      </c>
      <c r="V10" s="44">
        <v>0</v>
      </c>
      <c r="W10" s="46" t="str">
        <f t="shared" si="14"/>
        <v xml:space="preserve"> </v>
      </c>
      <c r="X10" s="22">
        <f t="shared" si="15"/>
        <v>0</v>
      </c>
      <c r="Y10" s="44">
        <v>0</v>
      </c>
      <c r="Z10" s="46" t="str">
        <f t="shared" si="16"/>
        <v xml:space="preserve"> </v>
      </c>
      <c r="AA10" s="22">
        <f t="shared" si="17"/>
        <v>0</v>
      </c>
      <c r="AB10" s="44">
        <v>0</v>
      </c>
      <c r="AC10" s="46" t="str">
        <f t="shared" si="18"/>
        <v xml:space="preserve"> </v>
      </c>
      <c r="AD10" s="22">
        <f t="shared" si="19"/>
        <v>0</v>
      </c>
      <c r="AE10" s="44">
        <v>0</v>
      </c>
      <c r="AF10" s="46" t="str">
        <f t="shared" si="20"/>
        <v xml:space="preserve"> </v>
      </c>
      <c r="AG10" s="22">
        <f t="shared" si="21"/>
        <v>0</v>
      </c>
      <c r="AH10" s="44">
        <v>0</v>
      </c>
      <c r="AI10" s="46" t="str">
        <f t="shared" si="22"/>
        <v xml:space="preserve"> </v>
      </c>
      <c r="AJ10" s="22">
        <f t="shared" si="23"/>
        <v>0</v>
      </c>
      <c r="AK10" s="44">
        <v>0</v>
      </c>
      <c r="AL10" s="46" t="str">
        <f t="shared" si="24"/>
        <v xml:space="preserve"> </v>
      </c>
      <c r="AM10" s="22">
        <f t="shared" si="25"/>
        <v>0</v>
      </c>
      <c r="AN10" s="44">
        <v>0</v>
      </c>
      <c r="AO10" s="46" t="e">
        <f t="shared" si="26"/>
        <v>#N/A</v>
      </c>
      <c r="AP10" s="22" t="e">
        <f t="shared" si="27"/>
        <v>#N/A</v>
      </c>
      <c r="AQ10" s="44">
        <v>0</v>
      </c>
      <c r="AR10" s="46" t="e">
        <f t="shared" si="28"/>
        <v>#N/A</v>
      </c>
      <c r="AS10" s="22" t="e">
        <f t="shared" si="29"/>
        <v>#N/A</v>
      </c>
      <c r="AT10" s="44">
        <v>0</v>
      </c>
      <c r="AU10" s="46" t="e">
        <f t="shared" si="30"/>
        <v>#N/A</v>
      </c>
      <c r="AV10" s="22" t="e">
        <f t="shared" si="31"/>
        <v>#N/A</v>
      </c>
      <c r="AW10" s="44">
        <v>0</v>
      </c>
      <c r="AX10" s="46" t="e">
        <f t="shared" si="32"/>
        <v>#N/A</v>
      </c>
      <c r="AY10" s="22" t="e">
        <f t="shared" si="33"/>
        <v>#N/A</v>
      </c>
      <c r="AZ10" s="44">
        <v>0</v>
      </c>
      <c r="BA10" s="46" t="e">
        <f t="shared" si="34"/>
        <v>#N/A</v>
      </c>
      <c r="BB10" s="22" t="e">
        <f t="shared" si="35"/>
        <v>#N/A</v>
      </c>
      <c r="BC10" s="44">
        <v>0</v>
      </c>
      <c r="BD10" s="46" t="e">
        <f t="shared" si="36"/>
        <v>#N/A</v>
      </c>
      <c r="BE10" s="22" t="e">
        <f t="shared" si="37"/>
        <v>#N/A</v>
      </c>
      <c r="BF10" s="44">
        <v>0</v>
      </c>
      <c r="BG10" s="46" t="e">
        <f t="shared" si="38"/>
        <v>#N/A</v>
      </c>
      <c r="BH10" s="22" t="e">
        <f t="shared" si="39"/>
        <v>#N/A</v>
      </c>
      <c r="BI10" s="44">
        <v>0</v>
      </c>
      <c r="BJ10" s="46" t="e">
        <f t="shared" si="40"/>
        <v>#N/A</v>
      </c>
      <c r="BK10" s="22" t="e">
        <f t="shared" si="41"/>
        <v>#N/A</v>
      </c>
      <c r="BL10" s="44">
        <v>0</v>
      </c>
      <c r="BM10" s="46" t="e">
        <f t="shared" si="42"/>
        <v>#N/A</v>
      </c>
      <c r="BN10" s="22" t="e">
        <f t="shared" si="43"/>
        <v>#N/A</v>
      </c>
      <c r="BO10" s="44">
        <v>0</v>
      </c>
      <c r="BP10" s="46" t="e">
        <f t="shared" si="44"/>
        <v>#N/A</v>
      </c>
      <c r="BQ10" s="22" t="e">
        <f t="shared" si="45"/>
        <v>#N/A</v>
      </c>
      <c r="BR10" s="44">
        <v>0</v>
      </c>
      <c r="BS10" s="46" t="e">
        <f t="shared" si="46"/>
        <v>#N/A</v>
      </c>
      <c r="BT10" s="22" t="e">
        <f t="shared" si="47"/>
        <v>#N/A</v>
      </c>
      <c r="BU10" s="44">
        <v>0</v>
      </c>
      <c r="BV10" s="46" t="e">
        <f t="shared" si="48"/>
        <v>#N/A</v>
      </c>
      <c r="BW10" s="22" t="e">
        <f t="shared" si="49"/>
        <v>#N/A</v>
      </c>
      <c r="BX10" s="44">
        <v>0</v>
      </c>
      <c r="BY10" s="46" t="e">
        <f t="shared" si="50"/>
        <v>#N/A</v>
      </c>
      <c r="BZ10" s="22" t="e">
        <f t="shared" si="51"/>
        <v>#N/A</v>
      </c>
      <c r="CA10" s="44">
        <v>0</v>
      </c>
      <c r="CB10" s="46" t="e">
        <f t="shared" si="52"/>
        <v>#N/A</v>
      </c>
      <c r="CC10" s="22" t="e">
        <f t="shared" si="53"/>
        <v>#N/A</v>
      </c>
      <c r="CD10" s="44">
        <v>0</v>
      </c>
      <c r="CE10" s="46" t="e">
        <f t="shared" si="54"/>
        <v>#N/A</v>
      </c>
      <c r="CF10" s="22" t="e">
        <f t="shared" si="55"/>
        <v>#N/A</v>
      </c>
      <c r="CG10" s="44">
        <v>0</v>
      </c>
      <c r="CH10" s="46" t="e">
        <f t="shared" si="56"/>
        <v>#N/A</v>
      </c>
      <c r="CI10" s="22" t="e">
        <f t="shared" si="57"/>
        <v>#N/A</v>
      </c>
      <c r="CJ10" s="44">
        <v>0</v>
      </c>
      <c r="CK10" s="46" t="e">
        <f t="shared" si="58"/>
        <v>#N/A</v>
      </c>
      <c r="CL10" s="22" t="e">
        <f t="shared" si="59"/>
        <v>#N/A</v>
      </c>
      <c r="CM10" s="44">
        <v>0</v>
      </c>
      <c r="CN10" s="24"/>
    </row>
    <row r="11" spans="1:92" x14ac:dyDescent="0.2">
      <c r="A11" s="75">
        <f>Blocks!A127</f>
        <v>126</v>
      </c>
      <c r="B11" s="46" t="str">
        <f t="shared" si="0"/>
        <v xml:space="preserve"> </v>
      </c>
      <c r="C11" s="22">
        <f t="shared" si="60"/>
        <v>0</v>
      </c>
      <c r="D11" s="44">
        <v>0</v>
      </c>
      <c r="E11" s="46" t="str">
        <f t="shared" si="2"/>
        <v xml:space="preserve"> </v>
      </c>
      <c r="F11" s="22">
        <f t="shared" si="3"/>
        <v>0</v>
      </c>
      <c r="G11" s="44">
        <v>0</v>
      </c>
      <c r="H11" s="46" t="str">
        <f t="shared" si="4"/>
        <v xml:space="preserve"> </v>
      </c>
      <c r="I11" s="22">
        <f t="shared" si="5"/>
        <v>0</v>
      </c>
      <c r="J11" s="44">
        <v>0</v>
      </c>
      <c r="K11" s="46" t="str">
        <f t="shared" si="6"/>
        <v xml:space="preserve"> </v>
      </c>
      <c r="L11" s="22">
        <f t="shared" si="7"/>
        <v>0</v>
      </c>
      <c r="M11" s="44">
        <v>0</v>
      </c>
      <c r="N11" s="46" t="str">
        <f t="shared" si="8"/>
        <v xml:space="preserve"> </v>
      </c>
      <c r="O11" s="22">
        <f t="shared" si="9"/>
        <v>0</v>
      </c>
      <c r="P11" s="44">
        <v>0</v>
      </c>
      <c r="Q11" s="46" t="str">
        <f t="shared" si="10"/>
        <v xml:space="preserve"> </v>
      </c>
      <c r="R11" s="22">
        <f t="shared" si="11"/>
        <v>0</v>
      </c>
      <c r="S11" s="44">
        <v>0</v>
      </c>
      <c r="T11" s="46" t="str">
        <f t="shared" si="12"/>
        <v xml:space="preserve"> </v>
      </c>
      <c r="U11" s="22">
        <f t="shared" si="13"/>
        <v>0</v>
      </c>
      <c r="V11" s="44">
        <v>0</v>
      </c>
      <c r="W11" s="46" t="str">
        <f t="shared" si="14"/>
        <v xml:space="preserve"> </v>
      </c>
      <c r="X11" s="22">
        <f t="shared" si="15"/>
        <v>0</v>
      </c>
      <c r="Y11" s="44">
        <v>0</v>
      </c>
      <c r="Z11" s="46" t="str">
        <f t="shared" si="16"/>
        <v xml:space="preserve"> </v>
      </c>
      <c r="AA11" s="22">
        <f t="shared" si="17"/>
        <v>0</v>
      </c>
      <c r="AB11" s="44">
        <v>0</v>
      </c>
      <c r="AC11" s="46" t="str">
        <f t="shared" si="18"/>
        <v xml:space="preserve"> </v>
      </c>
      <c r="AD11" s="22">
        <f t="shared" si="19"/>
        <v>0</v>
      </c>
      <c r="AE11" s="44">
        <v>0</v>
      </c>
      <c r="AF11" s="46" t="str">
        <f t="shared" si="20"/>
        <v xml:space="preserve"> </v>
      </c>
      <c r="AG11" s="22">
        <f t="shared" si="21"/>
        <v>0</v>
      </c>
      <c r="AH11" s="44">
        <v>0</v>
      </c>
      <c r="AI11" s="46" t="str">
        <f t="shared" si="22"/>
        <v xml:space="preserve"> </v>
      </c>
      <c r="AJ11" s="22">
        <f t="shared" si="23"/>
        <v>0</v>
      </c>
      <c r="AK11" s="44">
        <v>0</v>
      </c>
      <c r="AL11" s="46" t="str">
        <f t="shared" si="24"/>
        <v xml:space="preserve"> </v>
      </c>
      <c r="AM11" s="22">
        <f t="shared" si="25"/>
        <v>0</v>
      </c>
      <c r="AN11" s="44">
        <v>0</v>
      </c>
      <c r="AO11" s="46" t="e">
        <f t="shared" si="26"/>
        <v>#N/A</v>
      </c>
      <c r="AP11" s="22" t="e">
        <f t="shared" si="27"/>
        <v>#N/A</v>
      </c>
      <c r="AQ11" s="44">
        <v>0</v>
      </c>
      <c r="AR11" s="46" t="e">
        <f t="shared" si="28"/>
        <v>#N/A</v>
      </c>
      <c r="AS11" s="22" t="e">
        <f t="shared" si="29"/>
        <v>#N/A</v>
      </c>
      <c r="AT11" s="44">
        <v>0</v>
      </c>
      <c r="AU11" s="46" t="e">
        <f t="shared" si="30"/>
        <v>#N/A</v>
      </c>
      <c r="AV11" s="22" t="e">
        <f t="shared" si="31"/>
        <v>#N/A</v>
      </c>
      <c r="AW11" s="44">
        <v>0</v>
      </c>
      <c r="AX11" s="46" t="e">
        <f t="shared" si="32"/>
        <v>#N/A</v>
      </c>
      <c r="AY11" s="22" t="e">
        <f t="shared" si="33"/>
        <v>#N/A</v>
      </c>
      <c r="AZ11" s="44">
        <v>0</v>
      </c>
      <c r="BA11" s="46" t="e">
        <f t="shared" si="34"/>
        <v>#N/A</v>
      </c>
      <c r="BB11" s="22" t="e">
        <f t="shared" si="35"/>
        <v>#N/A</v>
      </c>
      <c r="BC11" s="44">
        <v>0</v>
      </c>
      <c r="BD11" s="46" t="e">
        <f t="shared" si="36"/>
        <v>#N/A</v>
      </c>
      <c r="BE11" s="22" t="e">
        <f t="shared" si="37"/>
        <v>#N/A</v>
      </c>
      <c r="BF11" s="44">
        <v>0</v>
      </c>
      <c r="BG11" s="46" t="e">
        <f t="shared" si="38"/>
        <v>#N/A</v>
      </c>
      <c r="BH11" s="22" t="e">
        <f t="shared" si="39"/>
        <v>#N/A</v>
      </c>
      <c r="BI11" s="44">
        <v>0</v>
      </c>
      <c r="BJ11" s="46" t="e">
        <f t="shared" si="40"/>
        <v>#N/A</v>
      </c>
      <c r="BK11" s="22" t="e">
        <f t="shared" si="41"/>
        <v>#N/A</v>
      </c>
      <c r="BL11" s="44">
        <v>0</v>
      </c>
      <c r="BM11" s="46" t="e">
        <f t="shared" si="42"/>
        <v>#N/A</v>
      </c>
      <c r="BN11" s="22" t="e">
        <f t="shared" si="43"/>
        <v>#N/A</v>
      </c>
      <c r="BO11" s="44">
        <v>0</v>
      </c>
      <c r="BP11" s="46" t="e">
        <f t="shared" si="44"/>
        <v>#N/A</v>
      </c>
      <c r="BQ11" s="22" t="e">
        <f t="shared" si="45"/>
        <v>#N/A</v>
      </c>
      <c r="BR11" s="44">
        <v>0</v>
      </c>
      <c r="BS11" s="46" t="e">
        <f t="shared" si="46"/>
        <v>#N/A</v>
      </c>
      <c r="BT11" s="22" t="e">
        <f t="shared" si="47"/>
        <v>#N/A</v>
      </c>
      <c r="BU11" s="44">
        <v>0</v>
      </c>
      <c r="BV11" s="46" t="e">
        <f t="shared" si="48"/>
        <v>#N/A</v>
      </c>
      <c r="BW11" s="22" t="e">
        <f t="shared" si="49"/>
        <v>#N/A</v>
      </c>
      <c r="BX11" s="44">
        <v>0</v>
      </c>
      <c r="BY11" s="46" t="e">
        <f t="shared" si="50"/>
        <v>#N/A</v>
      </c>
      <c r="BZ11" s="22" t="e">
        <f t="shared" si="51"/>
        <v>#N/A</v>
      </c>
      <c r="CA11" s="44">
        <v>0</v>
      </c>
      <c r="CB11" s="46" t="e">
        <f t="shared" si="52"/>
        <v>#N/A</v>
      </c>
      <c r="CC11" s="22" t="e">
        <f t="shared" si="53"/>
        <v>#N/A</v>
      </c>
      <c r="CD11" s="44">
        <v>0</v>
      </c>
      <c r="CE11" s="46" t="e">
        <f t="shared" si="54"/>
        <v>#N/A</v>
      </c>
      <c r="CF11" s="22" t="e">
        <f t="shared" si="55"/>
        <v>#N/A</v>
      </c>
      <c r="CG11" s="44">
        <v>0</v>
      </c>
      <c r="CH11" s="46" t="e">
        <f t="shared" si="56"/>
        <v>#N/A</v>
      </c>
      <c r="CI11" s="22" t="e">
        <f t="shared" si="57"/>
        <v>#N/A</v>
      </c>
      <c r="CJ11" s="44">
        <v>0</v>
      </c>
      <c r="CK11" s="46" t="e">
        <f t="shared" si="58"/>
        <v>#N/A</v>
      </c>
      <c r="CL11" s="22" t="e">
        <f t="shared" si="59"/>
        <v>#N/A</v>
      </c>
      <c r="CM11" s="44">
        <v>0</v>
      </c>
      <c r="CN11" s="24"/>
    </row>
    <row r="12" spans="1:92" x14ac:dyDescent="0.2">
      <c r="A12" s="75">
        <f>Blocks!A128</f>
        <v>127</v>
      </c>
      <c r="B12" s="46" t="str">
        <f t="shared" si="0"/>
        <v xml:space="preserve"> </v>
      </c>
      <c r="C12" s="22">
        <f t="shared" si="60"/>
        <v>0</v>
      </c>
      <c r="D12" s="44">
        <v>0</v>
      </c>
      <c r="E12" s="46" t="str">
        <f t="shared" si="2"/>
        <v xml:space="preserve"> </v>
      </c>
      <c r="F12" s="22">
        <f t="shared" si="3"/>
        <v>0</v>
      </c>
      <c r="G12" s="44">
        <v>0</v>
      </c>
      <c r="H12" s="46" t="str">
        <f t="shared" si="4"/>
        <v xml:space="preserve"> </v>
      </c>
      <c r="I12" s="22">
        <f t="shared" si="5"/>
        <v>0</v>
      </c>
      <c r="J12" s="44">
        <v>0</v>
      </c>
      <c r="K12" s="46" t="str">
        <f t="shared" si="6"/>
        <v xml:space="preserve"> </v>
      </c>
      <c r="L12" s="22">
        <f t="shared" si="7"/>
        <v>0</v>
      </c>
      <c r="M12" s="44">
        <v>0</v>
      </c>
      <c r="N12" s="46" t="str">
        <f t="shared" si="8"/>
        <v xml:space="preserve"> </v>
      </c>
      <c r="O12" s="22">
        <f t="shared" si="9"/>
        <v>0</v>
      </c>
      <c r="P12" s="44">
        <v>0</v>
      </c>
      <c r="Q12" s="46" t="str">
        <f t="shared" si="10"/>
        <v xml:space="preserve"> </v>
      </c>
      <c r="R12" s="22">
        <f t="shared" si="11"/>
        <v>0</v>
      </c>
      <c r="S12" s="44">
        <v>0</v>
      </c>
      <c r="T12" s="46" t="str">
        <f t="shared" si="12"/>
        <v xml:space="preserve"> </v>
      </c>
      <c r="U12" s="22">
        <f t="shared" si="13"/>
        <v>0</v>
      </c>
      <c r="V12" s="44">
        <v>0</v>
      </c>
      <c r="W12" s="46" t="str">
        <f t="shared" si="14"/>
        <v xml:space="preserve"> </v>
      </c>
      <c r="X12" s="22">
        <f t="shared" si="15"/>
        <v>0</v>
      </c>
      <c r="Y12" s="44">
        <v>0</v>
      </c>
      <c r="Z12" s="46" t="str">
        <f t="shared" si="16"/>
        <v xml:space="preserve"> </v>
      </c>
      <c r="AA12" s="22">
        <f t="shared" si="17"/>
        <v>0</v>
      </c>
      <c r="AB12" s="44">
        <v>0</v>
      </c>
      <c r="AC12" s="46" t="str">
        <f t="shared" si="18"/>
        <v xml:space="preserve"> </v>
      </c>
      <c r="AD12" s="22">
        <f t="shared" si="19"/>
        <v>0</v>
      </c>
      <c r="AE12" s="44">
        <v>0</v>
      </c>
      <c r="AF12" s="46" t="str">
        <f t="shared" si="20"/>
        <v xml:space="preserve"> </v>
      </c>
      <c r="AG12" s="22">
        <f t="shared" si="21"/>
        <v>0</v>
      </c>
      <c r="AH12" s="44">
        <v>0</v>
      </c>
      <c r="AI12" s="46" t="str">
        <f t="shared" si="22"/>
        <v xml:space="preserve"> </v>
      </c>
      <c r="AJ12" s="22">
        <f t="shared" si="23"/>
        <v>0</v>
      </c>
      <c r="AK12" s="44">
        <v>0</v>
      </c>
      <c r="AL12" s="46" t="str">
        <f t="shared" si="24"/>
        <v xml:space="preserve"> </v>
      </c>
      <c r="AM12" s="22">
        <f t="shared" si="25"/>
        <v>0</v>
      </c>
      <c r="AN12" s="44">
        <v>0</v>
      </c>
      <c r="AO12" s="46" t="e">
        <f t="shared" si="26"/>
        <v>#N/A</v>
      </c>
      <c r="AP12" s="22" t="e">
        <f t="shared" si="27"/>
        <v>#N/A</v>
      </c>
      <c r="AQ12" s="44">
        <v>0</v>
      </c>
      <c r="AR12" s="46" t="e">
        <f t="shared" si="28"/>
        <v>#N/A</v>
      </c>
      <c r="AS12" s="22" t="e">
        <f t="shared" si="29"/>
        <v>#N/A</v>
      </c>
      <c r="AT12" s="44">
        <v>0</v>
      </c>
      <c r="AU12" s="46" t="e">
        <f t="shared" si="30"/>
        <v>#N/A</v>
      </c>
      <c r="AV12" s="22" t="e">
        <f t="shared" si="31"/>
        <v>#N/A</v>
      </c>
      <c r="AW12" s="44">
        <v>0</v>
      </c>
      <c r="AX12" s="46" t="e">
        <f t="shared" si="32"/>
        <v>#N/A</v>
      </c>
      <c r="AY12" s="22" t="e">
        <f t="shared" si="33"/>
        <v>#N/A</v>
      </c>
      <c r="AZ12" s="44">
        <v>0</v>
      </c>
      <c r="BA12" s="46" t="e">
        <f t="shared" si="34"/>
        <v>#N/A</v>
      </c>
      <c r="BB12" s="22" t="e">
        <f t="shared" si="35"/>
        <v>#N/A</v>
      </c>
      <c r="BC12" s="44">
        <v>0</v>
      </c>
      <c r="BD12" s="46" t="e">
        <f t="shared" si="36"/>
        <v>#N/A</v>
      </c>
      <c r="BE12" s="22" t="e">
        <f t="shared" si="37"/>
        <v>#N/A</v>
      </c>
      <c r="BF12" s="44">
        <v>0</v>
      </c>
      <c r="BG12" s="46" t="e">
        <f t="shared" si="38"/>
        <v>#N/A</v>
      </c>
      <c r="BH12" s="22" t="e">
        <f t="shared" si="39"/>
        <v>#N/A</v>
      </c>
      <c r="BI12" s="44">
        <v>0</v>
      </c>
      <c r="BJ12" s="46" t="e">
        <f t="shared" si="40"/>
        <v>#N/A</v>
      </c>
      <c r="BK12" s="22" t="e">
        <f t="shared" si="41"/>
        <v>#N/A</v>
      </c>
      <c r="BL12" s="44">
        <v>0</v>
      </c>
      <c r="BM12" s="46" t="e">
        <f t="shared" si="42"/>
        <v>#N/A</v>
      </c>
      <c r="BN12" s="22" t="e">
        <f t="shared" si="43"/>
        <v>#N/A</v>
      </c>
      <c r="BO12" s="44">
        <v>0</v>
      </c>
      <c r="BP12" s="46" t="e">
        <f t="shared" si="44"/>
        <v>#N/A</v>
      </c>
      <c r="BQ12" s="22" t="e">
        <f t="shared" si="45"/>
        <v>#N/A</v>
      </c>
      <c r="BR12" s="44">
        <v>0</v>
      </c>
      <c r="BS12" s="46" t="e">
        <f t="shared" si="46"/>
        <v>#N/A</v>
      </c>
      <c r="BT12" s="22" t="e">
        <f t="shared" si="47"/>
        <v>#N/A</v>
      </c>
      <c r="BU12" s="44">
        <v>0</v>
      </c>
      <c r="BV12" s="46" t="e">
        <f t="shared" si="48"/>
        <v>#N/A</v>
      </c>
      <c r="BW12" s="22" t="e">
        <f t="shared" si="49"/>
        <v>#N/A</v>
      </c>
      <c r="BX12" s="44">
        <v>0</v>
      </c>
      <c r="BY12" s="46" t="e">
        <f t="shared" si="50"/>
        <v>#N/A</v>
      </c>
      <c r="BZ12" s="22" t="e">
        <f t="shared" si="51"/>
        <v>#N/A</v>
      </c>
      <c r="CA12" s="44">
        <v>0</v>
      </c>
      <c r="CB12" s="46" t="e">
        <f t="shared" si="52"/>
        <v>#N/A</v>
      </c>
      <c r="CC12" s="22" t="e">
        <f t="shared" si="53"/>
        <v>#N/A</v>
      </c>
      <c r="CD12" s="44">
        <v>0</v>
      </c>
      <c r="CE12" s="46" t="e">
        <f t="shared" si="54"/>
        <v>#N/A</v>
      </c>
      <c r="CF12" s="22" t="e">
        <f t="shared" si="55"/>
        <v>#N/A</v>
      </c>
      <c r="CG12" s="44">
        <v>0</v>
      </c>
      <c r="CH12" s="46" t="e">
        <f t="shared" si="56"/>
        <v>#N/A</v>
      </c>
      <c r="CI12" s="22" t="e">
        <f t="shared" si="57"/>
        <v>#N/A</v>
      </c>
      <c r="CJ12" s="44">
        <v>0</v>
      </c>
      <c r="CK12" s="46" t="e">
        <f t="shared" si="58"/>
        <v>#N/A</v>
      </c>
      <c r="CL12" s="22" t="e">
        <f t="shared" si="59"/>
        <v>#N/A</v>
      </c>
      <c r="CM12" s="44">
        <v>0</v>
      </c>
      <c r="CN12" s="24"/>
    </row>
    <row r="13" spans="1:92" x14ac:dyDescent="0.2">
      <c r="A13" s="75">
        <f>Blocks!A129</f>
        <v>128</v>
      </c>
      <c r="B13" s="46" t="str">
        <f t="shared" si="0"/>
        <v xml:space="preserve"> </v>
      </c>
      <c r="C13" s="22">
        <f t="shared" si="60"/>
        <v>0</v>
      </c>
      <c r="D13" s="44">
        <v>0</v>
      </c>
      <c r="E13" s="46" t="str">
        <f t="shared" si="2"/>
        <v xml:space="preserve"> </v>
      </c>
      <c r="F13" s="22">
        <f t="shared" si="3"/>
        <v>0</v>
      </c>
      <c r="G13" s="44">
        <v>0</v>
      </c>
      <c r="H13" s="46" t="str">
        <f t="shared" si="4"/>
        <v xml:space="preserve"> </v>
      </c>
      <c r="I13" s="22">
        <f t="shared" si="5"/>
        <v>0</v>
      </c>
      <c r="J13" s="44">
        <v>0</v>
      </c>
      <c r="K13" s="46" t="str">
        <f t="shared" si="6"/>
        <v xml:space="preserve"> </v>
      </c>
      <c r="L13" s="22">
        <f t="shared" si="7"/>
        <v>0</v>
      </c>
      <c r="M13" s="44">
        <v>0</v>
      </c>
      <c r="N13" s="46" t="str">
        <f t="shared" si="8"/>
        <v xml:space="preserve"> </v>
      </c>
      <c r="O13" s="22">
        <f t="shared" si="9"/>
        <v>0</v>
      </c>
      <c r="P13" s="44">
        <v>0</v>
      </c>
      <c r="Q13" s="46" t="str">
        <f t="shared" si="10"/>
        <v xml:space="preserve"> </v>
      </c>
      <c r="R13" s="22">
        <f t="shared" si="11"/>
        <v>0</v>
      </c>
      <c r="S13" s="44">
        <v>0</v>
      </c>
      <c r="T13" s="46" t="str">
        <f t="shared" si="12"/>
        <v xml:space="preserve"> </v>
      </c>
      <c r="U13" s="22">
        <f t="shared" si="13"/>
        <v>0</v>
      </c>
      <c r="V13" s="44">
        <v>0</v>
      </c>
      <c r="W13" s="46" t="str">
        <f t="shared" si="14"/>
        <v xml:space="preserve"> </v>
      </c>
      <c r="X13" s="22">
        <f t="shared" si="15"/>
        <v>0</v>
      </c>
      <c r="Y13" s="44">
        <v>0</v>
      </c>
      <c r="Z13" s="46" t="str">
        <f t="shared" si="16"/>
        <v xml:space="preserve"> </v>
      </c>
      <c r="AA13" s="22">
        <f t="shared" si="17"/>
        <v>0</v>
      </c>
      <c r="AB13" s="44">
        <v>0</v>
      </c>
      <c r="AC13" s="46" t="str">
        <f t="shared" si="18"/>
        <v xml:space="preserve"> </v>
      </c>
      <c r="AD13" s="22">
        <f t="shared" si="19"/>
        <v>0</v>
      </c>
      <c r="AE13" s="44">
        <v>0</v>
      </c>
      <c r="AF13" s="46" t="str">
        <f t="shared" si="20"/>
        <v xml:space="preserve"> </v>
      </c>
      <c r="AG13" s="22">
        <f t="shared" si="21"/>
        <v>0</v>
      </c>
      <c r="AH13" s="44">
        <v>0</v>
      </c>
      <c r="AI13" s="46" t="str">
        <f t="shared" si="22"/>
        <v xml:space="preserve"> </v>
      </c>
      <c r="AJ13" s="22">
        <f t="shared" si="23"/>
        <v>0</v>
      </c>
      <c r="AK13" s="44">
        <v>0</v>
      </c>
      <c r="AL13" s="46" t="str">
        <f t="shared" si="24"/>
        <v xml:space="preserve"> </v>
      </c>
      <c r="AM13" s="22">
        <f t="shared" si="25"/>
        <v>0</v>
      </c>
      <c r="AN13" s="44">
        <v>0</v>
      </c>
      <c r="AO13" s="46" t="e">
        <f t="shared" si="26"/>
        <v>#N/A</v>
      </c>
      <c r="AP13" s="22" t="e">
        <f t="shared" si="27"/>
        <v>#N/A</v>
      </c>
      <c r="AQ13" s="44">
        <v>0</v>
      </c>
      <c r="AR13" s="46" t="e">
        <f t="shared" si="28"/>
        <v>#N/A</v>
      </c>
      <c r="AS13" s="22" t="e">
        <f t="shared" si="29"/>
        <v>#N/A</v>
      </c>
      <c r="AT13" s="44">
        <v>0</v>
      </c>
      <c r="AU13" s="46" t="e">
        <f t="shared" si="30"/>
        <v>#N/A</v>
      </c>
      <c r="AV13" s="22" t="e">
        <f t="shared" si="31"/>
        <v>#N/A</v>
      </c>
      <c r="AW13" s="44">
        <v>0</v>
      </c>
      <c r="AX13" s="46" t="e">
        <f t="shared" si="32"/>
        <v>#N/A</v>
      </c>
      <c r="AY13" s="22" t="e">
        <f t="shared" si="33"/>
        <v>#N/A</v>
      </c>
      <c r="AZ13" s="44">
        <v>0</v>
      </c>
      <c r="BA13" s="46" t="e">
        <f t="shared" si="34"/>
        <v>#N/A</v>
      </c>
      <c r="BB13" s="22" t="e">
        <f t="shared" si="35"/>
        <v>#N/A</v>
      </c>
      <c r="BC13" s="44">
        <v>0</v>
      </c>
      <c r="BD13" s="46" t="e">
        <f t="shared" si="36"/>
        <v>#N/A</v>
      </c>
      <c r="BE13" s="22" t="e">
        <f t="shared" si="37"/>
        <v>#N/A</v>
      </c>
      <c r="BF13" s="44">
        <v>0</v>
      </c>
      <c r="BG13" s="46" t="e">
        <f t="shared" si="38"/>
        <v>#N/A</v>
      </c>
      <c r="BH13" s="22" t="e">
        <f t="shared" si="39"/>
        <v>#N/A</v>
      </c>
      <c r="BI13" s="44">
        <v>0</v>
      </c>
      <c r="BJ13" s="46" t="e">
        <f t="shared" si="40"/>
        <v>#N/A</v>
      </c>
      <c r="BK13" s="22" t="e">
        <f t="shared" si="41"/>
        <v>#N/A</v>
      </c>
      <c r="BL13" s="44">
        <v>0</v>
      </c>
      <c r="BM13" s="46" t="e">
        <f t="shared" si="42"/>
        <v>#N/A</v>
      </c>
      <c r="BN13" s="22" t="e">
        <f t="shared" si="43"/>
        <v>#N/A</v>
      </c>
      <c r="BO13" s="44">
        <v>0</v>
      </c>
      <c r="BP13" s="46" t="e">
        <f t="shared" si="44"/>
        <v>#N/A</v>
      </c>
      <c r="BQ13" s="22" t="e">
        <f t="shared" si="45"/>
        <v>#N/A</v>
      </c>
      <c r="BR13" s="44">
        <v>0</v>
      </c>
      <c r="BS13" s="46" t="e">
        <f t="shared" si="46"/>
        <v>#N/A</v>
      </c>
      <c r="BT13" s="22" t="e">
        <f t="shared" si="47"/>
        <v>#N/A</v>
      </c>
      <c r="BU13" s="44">
        <v>0</v>
      </c>
      <c r="BV13" s="46" t="e">
        <f t="shared" si="48"/>
        <v>#N/A</v>
      </c>
      <c r="BW13" s="22" t="e">
        <f t="shared" si="49"/>
        <v>#N/A</v>
      </c>
      <c r="BX13" s="44">
        <v>0</v>
      </c>
      <c r="BY13" s="46" t="e">
        <f t="shared" si="50"/>
        <v>#N/A</v>
      </c>
      <c r="BZ13" s="22" t="e">
        <f t="shared" si="51"/>
        <v>#N/A</v>
      </c>
      <c r="CA13" s="44">
        <v>0</v>
      </c>
      <c r="CB13" s="46" t="e">
        <f t="shared" si="52"/>
        <v>#N/A</v>
      </c>
      <c r="CC13" s="22" t="e">
        <f t="shared" si="53"/>
        <v>#N/A</v>
      </c>
      <c r="CD13" s="44">
        <v>0</v>
      </c>
      <c r="CE13" s="46" t="e">
        <f t="shared" si="54"/>
        <v>#N/A</v>
      </c>
      <c r="CF13" s="22" t="e">
        <f t="shared" si="55"/>
        <v>#N/A</v>
      </c>
      <c r="CG13" s="44">
        <v>0</v>
      </c>
      <c r="CH13" s="46" t="e">
        <f t="shared" si="56"/>
        <v>#N/A</v>
      </c>
      <c r="CI13" s="22" t="e">
        <f t="shared" si="57"/>
        <v>#N/A</v>
      </c>
      <c r="CJ13" s="44">
        <v>0</v>
      </c>
      <c r="CK13" s="46" t="e">
        <f t="shared" si="58"/>
        <v>#N/A</v>
      </c>
      <c r="CL13" s="22" t="e">
        <f t="shared" si="59"/>
        <v>#N/A</v>
      </c>
      <c r="CM13" s="44">
        <v>0</v>
      </c>
      <c r="CN13" s="24"/>
    </row>
    <row r="14" spans="1:92" ht="12.75" customHeight="1" x14ac:dyDescent="0.2">
      <c r="A14" s="75">
        <f>Blocks!A130</f>
        <v>129</v>
      </c>
      <c r="B14" s="46" t="str">
        <f t="shared" si="0"/>
        <v xml:space="preserve"> </v>
      </c>
      <c r="C14" s="22">
        <f t="shared" si="60"/>
        <v>0</v>
      </c>
      <c r="D14" s="44">
        <v>0</v>
      </c>
      <c r="E14" s="46" t="str">
        <f t="shared" si="2"/>
        <v xml:space="preserve"> </v>
      </c>
      <c r="F14" s="22">
        <f t="shared" si="3"/>
        <v>0</v>
      </c>
      <c r="G14" s="44">
        <v>0</v>
      </c>
      <c r="H14" s="46" t="str">
        <f t="shared" si="4"/>
        <v xml:space="preserve"> </v>
      </c>
      <c r="I14" s="22">
        <f t="shared" si="5"/>
        <v>0</v>
      </c>
      <c r="J14" s="44">
        <v>0</v>
      </c>
      <c r="K14" s="46" t="str">
        <f t="shared" si="6"/>
        <v xml:space="preserve"> </v>
      </c>
      <c r="L14" s="22">
        <f t="shared" si="7"/>
        <v>0</v>
      </c>
      <c r="M14" s="44">
        <v>0</v>
      </c>
      <c r="N14" s="46" t="str">
        <f t="shared" si="8"/>
        <v xml:space="preserve"> </v>
      </c>
      <c r="O14" s="22">
        <f t="shared" si="9"/>
        <v>0</v>
      </c>
      <c r="P14" s="44">
        <v>0</v>
      </c>
      <c r="Q14" s="46" t="str">
        <f t="shared" si="10"/>
        <v xml:space="preserve"> </v>
      </c>
      <c r="R14" s="22">
        <f t="shared" si="11"/>
        <v>0</v>
      </c>
      <c r="S14" s="44">
        <v>0</v>
      </c>
      <c r="T14" s="46" t="str">
        <f t="shared" si="12"/>
        <v xml:space="preserve"> </v>
      </c>
      <c r="U14" s="22">
        <f t="shared" si="13"/>
        <v>0</v>
      </c>
      <c r="V14" s="44">
        <v>0</v>
      </c>
      <c r="W14" s="46" t="str">
        <f t="shared" si="14"/>
        <v xml:space="preserve"> </v>
      </c>
      <c r="X14" s="22">
        <f t="shared" si="15"/>
        <v>0</v>
      </c>
      <c r="Y14" s="44">
        <v>0</v>
      </c>
      <c r="Z14" s="46" t="str">
        <f t="shared" si="16"/>
        <v xml:space="preserve"> </v>
      </c>
      <c r="AA14" s="22">
        <f t="shared" si="17"/>
        <v>0</v>
      </c>
      <c r="AB14" s="44">
        <v>0</v>
      </c>
      <c r="AC14" s="46" t="str">
        <f t="shared" si="18"/>
        <v xml:space="preserve"> </v>
      </c>
      <c r="AD14" s="22">
        <f t="shared" si="19"/>
        <v>0</v>
      </c>
      <c r="AE14" s="44">
        <v>0</v>
      </c>
      <c r="AF14" s="46" t="str">
        <f t="shared" si="20"/>
        <v xml:space="preserve"> </v>
      </c>
      <c r="AG14" s="22">
        <f t="shared" si="21"/>
        <v>0</v>
      </c>
      <c r="AH14" s="44">
        <v>0</v>
      </c>
      <c r="AI14" s="46" t="str">
        <f t="shared" si="22"/>
        <v xml:space="preserve"> </v>
      </c>
      <c r="AJ14" s="22">
        <f t="shared" si="23"/>
        <v>0</v>
      </c>
      <c r="AK14" s="44">
        <v>0</v>
      </c>
      <c r="AL14" s="46" t="str">
        <f t="shared" si="24"/>
        <v xml:space="preserve"> </v>
      </c>
      <c r="AM14" s="22">
        <f t="shared" si="25"/>
        <v>0</v>
      </c>
      <c r="AN14" s="44">
        <v>0</v>
      </c>
      <c r="AO14" s="46" t="e">
        <f t="shared" si="26"/>
        <v>#N/A</v>
      </c>
      <c r="AP14" s="22" t="e">
        <f t="shared" si="27"/>
        <v>#N/A</v>
      </c>
      <c r="AQ14" s="44">
        <v>0</v>
      </c>
      <c r="AR14" s="46" t="e">
        <f t="shared" si="28"/>
        <v>#N/A</v>
      </c>
      <c r="AS14" s="22" t="e">
        <f t="shared" si="29"/>
        <v>#N/A</v>
      </c>
      <c r="AT14" s="44">
        <v>0</v>
      </c>
      <c r="AU14" s="46" t="e">
        <f t="shared" si="30"/>
        <v>#N/A</v>
      </c>
      <c r="AV14" s="22" t="e">
        <f t="shared" si="31"/>
        <v>#N/A</v>
      </c>
      <c r="AW14" s="44">
        <v>0</v>
      </c>
      <c r="AX14" s="46" t="e">
        <f t="shared" si="32"/>
        <v>#N/A</v>
      </c>
      <c r="AY14" s="22" t="e">
        <f t="shared" si="33"/>
        <v>#N/A</v>
      </c>
      <c r="AZ14" s="44">
        <v>0</v>
      </c>
      <c r="BA14" s="46" t="e">
        <f t="shared" si="34"/>
        <v>#N/A</v>
      </c>
      <c r="BB14" s="22" t="e">
        <f t="shared" si="35"/>
        <v>#N/A</v>
      </c>
      <c r="BC14" s="44">
        <v>0</v>
      </c>
      <c r="BD14" s="46" t="e">
        <f t="shared" si="36"/>
        <v>#N/A</v>
      </c>
      <c r="BE14" s="22" t="e">
        <f t="shared" si="37"/>
        <v>#N/A</v>
      </c>
      <c r="BF14" s="44">
        <v>0</v>
      </c>
      <c r="BG14" s="46" t="e">
        <f t="shared" si="38"/>
        <v>#N/A</v>
      </c>
      <c r="BH14" s="22" t="e">
        <f t="shared" si="39"/>
        <v>#N/A</v>
      </c>
      <c r="BI14" s="44">
        <v>0</v>
      </c>
      <c r="BJ14" s="46" t="e">
        <f t="shared" si="40"/>
        <v>#N/A</v>
      </c>
      <c r="BK14" s="22" t="e">
        <f t="shared" si="41"/>
        <v>#N/A</v>
      </c>
      <c r="BL14" s="44">
        <v>0</v>
      </c>
      <c r="BM14" s="46" t="e">
        <f t="shared" si="42"/>
        <v>#N/A</v>
      </c>
      <c r="BN14" s="22" t="e">
        <f t="shared" si="43"/>
        <v>#N/A</v>
      </c>
      <c r="BO14" s="44">
        <v>0</v>
      </c>
      <c r="BP14" s="46" t="e">
        <f t="shared" si="44"/>
        <v>#N/A</v>
      </c>
      <c r="BQ14" s="22" t="e">
        <f t="shared" si="45"/>
        <v>#N/A</v>
      </c>
      <c r="BR14" s="44">
        <v>0</v>
      </c>
      <c r="BS14" s="46" t="e">
        <f t="shared" si="46"/>
        <v>#N/A</v>
      </c>
      <c r="BT14" s="22" t="e">
        <f t="shared" si="47"/>
        <v>#N/A</v>
      </c>
      <c r="BU14" s="44">
        <v>0</v>
      </c>
      <c r="BV14" s="46" t="e">
        <f t="shared" si="48"/>
        <v>#N/A</v>
      </c>
      <c r="BW14" s="22" t="e">
        <f t="shared" si="49"/>
        <v>#N/A</v>
      </c>
      <c r="BX14" s="44">
        <v>0</v>
      </c>
      <c r="BY14" s="46" t="e">
        <f t="shared" si="50"/>
        <v>#N/A</v>
      </c>
      <c r="BZ14" s="22" t="e">
        <f t="shared" si="51"/>
        <v>#N/A</v>
      </c>
      <c r="CA14" s="44">
        <v>0</v>
      </c>
      <c r="CB14" s="46" t="e">
        <f t="shared" si="52"/>
        <v>#N/A</v>
      </c>
      <c r="CC14" s="22" t="e">
        <f t="shared" si="53"/>
        <v>#N/A</v>
      </c>
      <c r="CD14" s="44">
        <v>0</v>
      </c>
      <c r="CE14" s="46" t="e">
        <f t="shared" si="54"/>
        <v>#N/A</v>
      </c>
      <c r="CF14" s="22" t="e">
        <f t="shared" si="55"/>
        <v>#N/A</v>
      </c>
      <c r="CG14" s="44">
        <v>0</v>
      </c>
      <c r="CH14" s="46" t="e">
        <f t="shared" si="56"/>
        <v>#N/A</v>
      </c>
      <c r="CI14" s="22" t="e">
        <f t="shared" si="57"/>
        <v>#N/A</v>
      </c>
      <c r="CJ14" s="44">
        <v>0</v>
      </c>
      <c r="CK14" s="46" t="e">
        <f t="shared" si="58"/>
        <v>#N/A</v>
      </c>
      <c r="CL14" s="22" t="e">
        <f t="shared" si="59"/>
        <v>#N/A</v>
      </c>
      <c r="CM14" s="44">
        <v>0</v>
      </c>
      <c r="CN14" s="24"/>
    </row>
    <row r="15" spans="1:92" ht="12.75" customHeight="1" x14ac:dyDescent="0.2">
      <c r="A15" s="75">
        <f>Blocks!A131</f>
        <v>130</v>
      </c>
      <c r="B15" s="46" t="str">
        <f t="shared" si="0"/>
        <v xml:space="preserve"> </v>
      </c>
      <c r="C15" s="22">
        <f t="shared" si="60"/>
        <v>0</v>
      </c>
      <c r="D15" s="44">
        <v>0</v>
      </c>
      <c r="E15" s="46" t="str">
        <f t="shared" si="2"/>
        <v xml:space="preserve"> </v>
      </c>
      <c r="F15" s="22">
        <f t="shared" si="3"/>
        <v>0</v>
      </c>
      <c r="G15" s="44">
        <v>0</v>
      </c>
      <c r="H15" s="46" t="str">
        <f t="shared" si="4"/>
        <v xml:space="preserve"> </v>
      </c>
      <c r="I15" s="22">
        <f t="shared" si="5"/>
        <v>0</v>
      </c>
      <c r="J15" s="44">
        <v>0</v>
      </c>
      <c r="K15" s="46" t="str">
        <f t="shared" si="6"/>
        <v xml:space="preserve"> </v>
      </c>
      <c r="L15" s="22">
        <f t="shared" si="7"/>
        <v>0</v>
      </c>
      <c r="M15" s="44">
        <v>0</v>
      </c>
      <c r="N15" s="46" t="str">
        <f t="shared" si="8"/>
        <v xml:space="preserve"> </v>
      </c>
      <c r="O15" s="22">
        <f t="shared" si="9"/>
        <v>0</v>
      </c>
      <c r="P15" s="44">
        <v>0</v>
      </c>
      <c r="Q15" s="46" t="str">
        <f t="shared" si="10"/>
        <v xml:space="preserve"> </v>
      </c>
      <c r="R15" s="22">
        <f t="shared" si="11"/>
        <v>0</v>
      </c>
      <c r="S15" s="44">
        <v>0</v>
      </c>
      <c r="T15" s="46" t="str">
        <f t="shared" si="12"/>
        <v xml:space="preserve"> </v>
      </c>
      <c r="U15" s="22">
        <f t="shared" si="13"/>
        <v>0</v>
      </c>
      <c r="V15" s="44">
        <v>0</v>
      </c>
      <c r="W15" s="46" t="str">
        <f t="shared" si="14"/>
        <v xml:space="preserve"> </v>
      </c>
      <c r="X15" s="22">
        <f t="shared" si="15"/>
        <v>0</v>
      </c>
      <c r="Y15" s="44">
        <v>0</v>
      </c>
      <c r="Z15" s="46" t="str">
        <f t="shared" si="16"/>
        <v xml:space="preserve"> </v>
      </c>
      <c r="AA15" s="22">
        <f t="shared" si="17"/>
        <v>0</v>
      </c>
      <c r="AB15" s="44">
        <v>0</v>
      </c>
      <c r="AC15" s="46" t="str">
        <f t="shared" si="18"/>
        <v xml:space="preserve"> </v>
      </c>
      <c r="AD15" s="22">
        <f t="shared" si="19"/>
        <v>0</v>
      </c>
      <c r="AE15" s="44">
        <v>0</v>
      </c>
      <c r="AF15" s="46" t="str">
        <f t="shared" si="20"/>
        <v xml:space="preserve"> </v>
      </c>
      <c r="AG15" s="22">
        <f t="shared" si="21"/>
        <v>0</v>
      </c>
      <c r="AH15" s="44">
        <v>0</v>
      </c>
      <c r="AI15" s="46" t="str">
        <f t="shared" si="22"/>
        <v xml:space="preserve"> </v>
      </c>
      <c r="AJ15" s="22">
        <f t="shared" si="23"/>
        <v>0</v>
      </c>
      <c r="AK15" s="44">
        <v>0</v>
      </c>
      <c r="AL15" s="46" t="str">
        <f t="shared" si="24"/>
        <v xml:space="preserve"> </v>
      </c>
      <c r="AM15" s="22">
        <f t="shared" si="25"/>
        <v>0</v>
      </c>
      <c r="AN15" s="44">
        <v>0</v>
      </c>
      <c r="AO15" s="46" t="e">
        <f t="shared" si="26"/>
        <v>#N/A</v>
      </c>
      <c r="AP15" s="22" t="e">
        <f t="shared" si="27"/>
        <v>#N/A</v>
      </c>
      <c r="AQ15" s="44">
        <v>0</v>
      </c>
      <c r="AR15" s="46" t="e">
        <f t="shared" si="28"/>
        <v>#N/A</v>
      </c>
      <c r="AS15" s="22" t="e">
        <f t="shared" si="29"/>
        <v>#N/A</v>
      </c>
      <c r="AT15" s="44">
        <v>0</v>
      </c>
      <c r="AU15" s="46" t="e">
        <f t="shared" si="30"/>
        <v>#N/A</v>
      </c>
      <c r="AV15" s="22" t="e">
        <f t="shared" si="31"/>
        <v>#N/A</v>
      </c>
      <c r="AW15" s="44">
        <v>0</v>
      </c>
      <c r="AX15" s="46" t="e">
        <f t="shared" si="32"/>
        <v>#N/A</v>
      </c>
      <c r="AY15" s="22" t="e">
        <f t="shared" si="33"/>
        <v>#N/A</v>
      </c>
      <c r="AZ15" s="44">
        <v>0</v>
      </c>
      <c r="BA15" s="46" t="e">
        <f t="shared" si="34"/>
        <v>#N/A</v>
      </c>
      <c r="BB15" s="22" t="e">
        <f t="shared" si="35"/>
        <v>#N/A</v>
      </c>
      <c r="BC15" s="44">
        <v>0</v>
      </c>
      <c r="BD15" s="46" t="e">
        <f t="shared" si="36"/>
        <v>#N/A</v>
      </c>
      <c r="BE15" s="22" t="e">
        <f t="shared" si="37"/>
        <v>#N/A</v>
      </c>
      <c r="BF15" s="44">
        <v>0</v>
      </c>
      <c r="BG15" s="46" t="e">
        <f t="shared" si="38"/>
        <v>#N/A</v>
      </c>
      <c r="BH15" s="22" t="e">
        <f t="shared" si="39"/>
        <v>#N/A</v>
      </c>
      <c r="BI15" s="44">
        <v>0</v>
      </c>
      <c r="BJ15" s="46" t="e">
        <f t="shared" si="40"/>
        <v>#N/A</v>
      </c>
      <c r="BK15" s="22" t="e">
        <f t="shared" si="41"/>
        <v>#N/A</v>
      </c>
      <c r="BL15" s="44">
        <v>0</v>
      </c>
      <c r="BM15" s="46" t="e">
        <f t="shared" si="42"/>
        <v>#N/A</v>
      </c>
      <c r="BN15" s="22" t="e">
        <f t="shared" si="43"/>
        <v>#N/A</v>
      </c>
      <c r="BO15" s="44">
        <v>0</v>
      </c>
      <c r="BP15" s="46" t="e">
        <f t="shared" si="44"/>
        <v>#N/A</v>
      </c>
      <c r="BQ15" s="22" t="e">
        <f t="shared" si="45"/>
        <v>#N/A</v>
      </c>
      <c r="BR15" s="44">
        <v>0</v>
      </c>
      <c r="BS15" s="46" t="e">
        <f t="shared" si="46"/>
        <v>#N/A</v>
      </c>
      <c r="BT15" s="22" t="e">
        <f t="shared" si="47"/>
        <v>#N/A</v>
      </c>
      <c r="BU15" s="44">
        <v>0</v>
      </c>
      <c r="BV15" s="46" t="e">
        <f t="shared" si="48"/>
        <v>#N/A</v>
      </c>
      <c r="BW15" s="22" t="e">
        <f t="shared" si="49"/>
        <v>#N/A</v>
      </c>
      <c r="BX15" s="44">
        <v>0</v>
      </c>
      <c r="BY15" s="46" t="e">
        <f t="shared" si="50"/>
        <v>#N/A</v>
      </c>
      <c r="BZ15" s="22" t="e">
        <f t="shared" si="51"/>
        <v>#N/A</v>
      </c>
      <c r="CA15" s="44">
        <v>0</v>
      </c>
      <c r="CB15" s="46" t="e">
        <f t="shared" si="52"/>
        <v>#N/A</v>
      </c>
      <c r="CC15" s="22" t="e">
        <f t="shared" si="53"/>
        <v>#N/A</v>
      </c>
      <c r="CD15" s="44">
        <v>0</v>
      </c>
      <c r="CE15" s="46" t="e">
        <f t="shared" si="54"/>
        <v>#N/A</v>
      </c>
      <c r="CF15" s="22" t="e">
        <f t="shared" si="55"/>
        <v>#N/A</v>
      </c>
      <c r="CG15" s="44">
        <v>0</v>
      </c>
      <c r="CH15" s="46" t="e">
        <f t="shared" si="56"/>
        <v>#N/A</v>
      </c>
      <c r="CI15" s="22" t="e">
        <f t="shared" si="57"/>
        <v>#N/A</v>
      </c>
      <c r="CJ15" s="44">
        <v>0</v>
      </c>
      <c r="CK15" s="46" t="e">
        <f t="shared" si="58"/>
        <v>#N/A</v>
      </c>
      <c r="CL15" s="22" t="e">
        <f t="shared" si="59"/>
        <v>#N/A</v>
      </c>
      <c r="CM15" s="44">
        <v>0</v>
      </c>
      <c r="CN15" s="24"/>
    </row>
    <row r="16" spans="1:92" ht="12.75" customHeight="1" x14ac:dyDescent="0.2">
      <c r="A16" s="75">
        <f>Blocks!A132</f>
        <v>131</v>
      </c>
      <c r="B16" s="46" t="str">
        <f t="shared" si="0"/>
        <v xml:space="preserve"> </v>
      </c>
      <c r="C16" s="22">
        <f t="shared" si="60"/>
        <v>0</v>
      </c>
      <c r="D16" s="44">
        <v>0</v>
      </c>
      <c r="E16" s="46" t="str">
        <f t="shared" si="2"/>
        <v xml:space="preserve"> </v>
      </c>
      <c r="F16" s="22">
        <f t="shared" si="3"/>
        <v>0</v>
      </c>
      <c r="G16" s="44">
        <v>0</v>
      </c>
      <c r="H16" s="46" t="str">
        <f t="shared" si="4"/>
        <v xml:space="preserve"> </v>
      </c>
      <c r="I16" s="22">
        <f t="shared" si="5"/>
        <v>0</v>
      </c>
      <c r="J16" s="44">
        <v>0</v>
      </c>
      <c r="K16" s="46" t="str">
        <f t="shared" si="6"/>
        <v xml:space="preserve"> </v>
      </c>
      <c r="L16" s="22">
        <f t="shared" si="7"/>
        <v>0</v>
      </c>
      <c r="M16" s="44">
        <v>0</v>
      </c>
      <c r="N16" s="46" t="str">
        <f t="shared" si="8"/>
        <v xml:space="preserve"> </v>
      </c>
      <c r="O16" s="22">
        <f t="shared" si="9"/>
        <v>0</v>
      </c>
      <c r="P16" s="44">
        <v>0</v>
      </c>
      <c r="Q16" s="46" t="str">
        <f t="shared" si="10"/>
        <v xml:space="preserve"> </v>
      </c>
      <c r="R16" s="22">
        <f t="shared" si="11"/>
        <v>0</v>
      </c>
      <c r="S16" s="44">
        <v>0</v>
      </c>
      <c r="T16" s="46" t="str">
        <f t="shared" si="12"/>
        <v xml:space="preserve"> </v>
      </c>
      <c r="U16" s="22">
        <f t="shared" si="13"/>
        <v>0</v>
      </c>
      <c r="V16" s="44">
        <v>0</v>
      </c>
      <c r="W16" s="46" t="str">
        <f t="shared" si="14"/>
        <v xml:space="preserve"> </v>
      </c>
      <c r="X16" s="22">
        <f t="shared" si="15"/>
        <v>0</v>
      </c>
      <c r="Y16" s="44">
        <v>0</v>
      </c>
      <c r="Z16" s="46" t="str">
        <f t="shared" si="16"/>
        <v xml:space="preserve"> </v>
      </c>
      <c r="AA16" s="22">
        <f t="shared" si="17"/>
        <v>0</v>
      </c>
      <c r="AB16" s="44">
        <v>0</v>
      </c>
      <c r="AC16" s="46" t="str">
        <f t="shared" si="18"/>
        <v xml:space="preserve"> </v>
      </c>
      <c r="AD16" s="22">
        <f t="shared" si="19"/>
        <v>0</v>
      </c>
      <c r="AE16" s="44">
        <v>0</v>
      </c>
      <c r="AF16" s="46" t="str">
        <f t="shared" si="20"/>
        <v xml:space="preserve"> </v>
      </c>
      <c r="AG16" s="22">
        <f t="shared" si="21"/>
        <v>0</v>
      </c>
      <c r="AH16" s="44">
        <v>0</v>
      </c>
      <c r="AI16" s="46" t="str">
        <f t="shared" si="22"/>
        <v xml:space="preserve"> </v>
      </c>
      <c r="AJ16" s="22">
        <f t="shared" si="23"/>
        <v>0</v>
      </c>
      <c r="AK16" s="44">
        <v>0</v>
      </c>
      <c r="AL16" s="46" t="str">
        <f t="shared" si="24"/>
        <v xml:space="preserve"> </v>
      </c>
      <c r="AM16" s="22">
        <f t="shared" si="25"/>
        <v>0</v>
      </c>
      <c r="AN16" s="44">
        <v>0</v>
      </c>
      <c r="AO16" s="46" t="e">
        <f t="shared" si="26"/>
        <v>#N/A</v>
      </c>
      <c r="AP16" s="22" t="e">
        <f t="shared" si="27"/>
        <v>#N/A</v>
      </c>
      <c r="AQ16" s="44">
        <v>0</v>
      </c>
      <c r="AR16" s="46" t="e">
        <f t="shared" si="28"/>
        <v>#N/A</v>
      </c>
      <c r="AS16" s="22" t="e">
        <f t="shared" si="29"/>
        <v>#N/A</v>
      </c>
      <c r="AT16" s="44">
        <v>0</v>
      </c>
      <c r="AU16" s="46" t="e">
        <f t="shared" si="30"/>
        <v>#N/A</v>
      </c>
      <c r="AV16" s="22" t="e">
        <f t="shared" si="31"/>
        <v>#N/A</v>
      </c>
      <c r="AW16" s="44">
        <v>0</v>
      </c>
      <c r="AX16" s="46" t="e">
        <f t="shared" si="32"/>
        <v>#N/A</v>
      </c>
      <c r="AY16" s="22" t="e">
        <f t="shared" si="33"/>
        <v>#N/A</v>
      </c>
      <c r="AZ16" s="44">
        <v>0</v>
      </c>
      <c r="BA16" s="46" t="e">
        <f t="shared" si="34"/>
        <v>#N/A</v>
      </c>
      <c r="BB16" s="22" t="e">
        <f t="shared" si="35"/>
        <v>#N/A</v>
      </c>
      <c r="BC16" s="44">
        <v>0</v>
      </c>
      <c r="BD16" s="46" t="e">
        <f t="shared" si="36"/>
        <v>#N/A</v>
      </c>
      <c r="BE16" s="22" t="e">
        <f t="shared" si="37"/>
        <v>#N/A</v>
      </c>
      <c r="BF16" s="44">
        <v>0</v>
      </c>
      <c r="BG16" s="46" t="e">
        <f t="shared" si="38"/>
        <v>#N/A</v>
      </c>
      <c r="BH16" s="22" t="e">
        <f t="shared" si="39"/>
        <v>#N/A</v>
      </c>
      <c r="BI16" s="44">
        <v>0</v>
      </c>
      <c r="BJ16" s="46" t="e">
        <f t="shared" si="40"/>
        <v>#N/A</v>
      </c>
      <c r="BK16" s="22" t="e">
        <f t="shared" si="41"/>
        <v>#N/A</v>
      </c>
      <c r="BL16" s="44">
        <v>0</v>
      </c>
      <c r="BM16" s="46" t="e">
        <f t="shared" si="42"/>
        <v>#N/A</v>
      </c>
      <c r="BN16" s="22" t="e">
        <f t="shared" si="43"/>
        <v>#N/A</v>
      </c>
      <c r="BO16" s="44">
        <v>0</v>
      </c>
      <c r="BP16" s="46" t="e">
        <f t="shared" si="44"/>
        <v>#N/A</v>
      </c>
      <c r="BQ16" s="22" t="e">
        <f t="shared" si="45"/>
        <v>#N/A</v>
      </c>
      <c r="BR16" s="44">
        <v>0</v>
      </c>
      <c r="BS16" s="46" t="e">
        <f t="shared" si="46"/>
        <v>#N/A</v>
      </c>
      <c r="BT16" s="22" t="e">
        <f t="shared" si="47"/>
        <v>#N/A</v>
      </c>
      <c r="BU16" s="44">
        <v>0</v>
      </c>
      <c r="BV16" s="46" t="e">
        <f t="shared" si="48"/>
        <v>#N/A</v>
      </c>
      <c r="BW16" s="22" t="e">
        <f t="shared" si="49"/>
        <v>#N/A</v>
      </c>
      <c r="BX16" s="44">
        <v>0</v>
      </c>
      <c r="BY16" s="46" t="e">
        <f t="shared" si="50"/>
        <v>#N/A</v>
      </c>
      <c r="BZ16" s="22" t="e">
        <f t="shared" si="51"/>
        <v>#N/A</v>
      </c>
      <c r="CA16" s="44">
        <v>0</v>
      </c>
      <c r="CB16" s="46" t="e">
        <f t="shared" si="52"/>
        <v>#N/A</v>
      </c>
      <c r="CC16" s="22" t="e">
        <f t="shared" si="53"/>
        <v>#N/A</v>
      </c>
      <c r="CD16" s="44">
        <v>0</v>
      </c>
      <c r="CE16" s="46" t="e">
        <f t="shared" si="54"/>
        <v>#N/A</v>
      </c>
      <c r="CF16" s="22" t="e">
        <f t="shared" si="55"/>
        <v>#N/A</v>
      </c>
      <c r="CG16" s="44">
        <v>0</v>
      </c>
      <c r="CH16" s="46" t="e">
        <f t="shared" si="56"/>
        <v>#N/A</v>
      </c>
      <c r="CI16" s="22" t="e">
        <f t="shared" si="57"/>
        <v>#N/A</v>
      </c>
      <c r="CJ16" s="44">
        <v>0</v>
      </c>
      <c r="CK16" s="46" t="e">
        <f t="shared" si="58"/>
        <v>#N/A</v>
      </c>
      <c r="CL16" s="22" t="e">
        <f t="shared" si="59"/>
        <v>#N/A</v>
      </c>
      <c r="CM16" s="44">
        <v>0</v>
      </c>
      <c r="CN16" s="24"/>
    </row>
    <row r="17" spans="1:92" x14ac:dyDescent="0.2">
      <c r="A17" s="75">
        <f>Blocks!A133</f>
        <v>132</v>
      </c>
      <c r="B17" s="46" t="str">
        <f t="shared" si="0"/>
        <v xml:space="preserve"> </v>
      </c>
      <c r="C17" s="22">
        <f t="shared" si="60"/>
        <v>0</v>
      </c>
      <c r="D17" s="44">
        <v>0</v>
      </c>
      <c r="E17" s="46" t="str">
        <f t="shared" si="2"/>
        <v xml:space="preserve"> </v>
      </c>
      <c r="F17" s="22">
        <f t="shared" si="3"/>
        <v>0</v>
      </c>
      <c r="G17" s="44">
        <v>0</v>
      </c>
      <c r="H17" s="46" t="str">
        <f t="shared" si="4"/>
        <v xml:space="preserve"> </v>
      </c>
      <c r="I17" s="22">
        <f t="shared" si="5"/>
        <v>0</v>
      </c>
      <c r="J17" s="44">
        <v>0</v>
      </c>
      <c r="K17" s="46" t="str">
        <f t="shared" si="6"/>
        <v xml:space="preserve"> </v>
      </c>
      <c r="L17" s="22">
        <f t="shared" si="7"/>
        <v>0</v>
      </c>
      <c r="M17" s="44">
        <v>0</v>
      </c>
      <c r="N17" s="46" t="str">
        <f t="shared" si="8"/>
        <v xml:space="preserve"> </v>
      </c>
      <c r="O17" s="22">
        <f t="shared" si="9"/>
        <v>0</v>
      </c>
      <c r="P17" s="44">
        <v>0</v>
      </c>
      <c r="Q17" s="46" t="str">
        <f t="shared" si="10"/>
        <v xml:space="preserve"> </v>
      </c>
      <c r="R17" s="22">
        <f t="shared" si="11"/>
        <v>0</v>
      </c>
      <c r="S17" s="44">
        <v>0</v>
      </c>
      <c r="T17" s="46" t="str">
        <f t="shared" si="12"/>
        <v xml:space="preserve"> </v>
      </c>
      <c r="U17" s="22">
        <f t="shared" si="13"/>
        <v>0</v>
      </c>
      <c r="V17" s="44">
        <v>0</v>
      </c>
      <c r="W17" s="46" t="str">
        <f t="shared" si="14"/>
        <v xml:space="preserve"> </v>
      </c>
      <c r="X17" s="22">
        <f t="shared" si="15"/>
        <v>0</v>
      </c>
      <c r="Y17" s="44">
        <v>0</v>
      </c>
      <c r="Z17" s="46" t="str">
        <f t="shared" si="16"/>
        <v xml:space="preserve"> </v>
      </c>
      <c r="AA17" s="22">
        <f t="shared" si="17"/>
        <v>0</v>
      </c>
      <c r="AB17" s="44">
        <v>0</v>
      </c>
      <c r="AC17" s="46" t="str">
        <f t="shared" si="18"/>
        <v xml:space="preserve"> </v>
      </c>
      <c r="AD17" s="22">
        <f t="shared" si="19"/>
        <v>0</v>
      </c>
      <c r="AE17" s="44">
        <v>0</v>
      </c>
      <c r="AF17" s="46" t="str">
        <f t="shared" si="20"/>
        <v xml:space="preserve"> </v>
      </c>
      <c r="AG17" s="22">
        <f t="shared" si="21"/>
        <v>0</v>
      </c>
      <c r="AH17" s="44">
        <v>0</v>
      </c>
      <c r="AI17" s="46" t="str">
        <f t="shared" si="22"/>
        <v xml:space="preserve"> </v>
      </c>
      <c r="AJ17" s="22">
        <f t="shared" si="23"/>
        <v>0</v>
      </c>
      <c r="AK17" s="44">
        <v>0</v>
      </c>
      <c r="AL17" s="46" t="str">
        <f t="shared" si="24"/>
        <v xml:space="preserve"> </v>
      </c>
      <c r="AM17" s="22">
        <f t="shared" si="25"/>
        <v>0</v>
      </c>
      <c r="AN17" s="44">
        <v>0</v>
      </c>
      <c r="AO17" s="46" t="e">
        <f t="shared" si="26"/>
        <v>#N/A</v>
      </c>
      <c r="AP17" s="22" t="e">
        <f t="shared" si="27"/>
        <v>#N/A</v>
      </c>
      <c r="AQ17" s="44">
        <v>0</v>
      </c>
      <c r="AR17" s="46" t="e">
        <f t="shared" si="28"/>
        <v>#N/A</v>
      </c>
      <c r="AS17" s="22" t="e">
        <f t="shared" si="29"/>
        <v>#N/A</v>
      </c>
      <c r="AT17" s="44">
        <v>0</v>
      </c>
      <c r="AU17" s="46" t="e">
        <f t="shared" si="30"/>
        <v>#N/A</v>
      </c>
      <c r="AV17" s="22" t="e">
        <f t="shared" si="31"/>
        <v>#N/A</v>
      </c>
      <c r="AW17" s="44">
        <v>0</v>
      </c>
      <c r="AX17" s="46" t="e">
        <f t="shared" si="32"/>
        <v>#N/A</v>
      </c>
      <c r="AY17" s="22" t="e">
        <f t="shared" si="33"/>
        <v>#N/A</v>
      </c>
      <c r="AZ17" s="44">
        <v>0</v>
      </c>
      <c r="BA17" s="46" t="e">
        <f t="shared" si="34"/>
        <v>#N/A</v>
      </c>
      <c r="BB17" s="22" t="e">
        <f t="shared" si="35"/>
        <v>#N/A</v>
      </c>
      <c r="BC17" s="44">
        <v>0</v>
      </c>
      <c r="BD17" s="46" t="e">
        <f t="shared" si="36"/>
        <v>#N/A</v>
      </c>
      <c r="BE17" s="22" t="e">
        <f t="shared" si="37"/>
        <v>#N/A</v>
      </c>
      <c r="BF17" s="44">
        <v>0</v>
      </c>
      <c r="BG17" s="46" t="e">
        <f t="shared" si="38"/>
        <v>#N/A</v>
      </c>
      <c r="BH17" s="22" t="e">
        <f t="shared" si="39"/>
        <v>#N/A</v>
      </c>
      <c r="BI17" s="44">
        <v>0</v>
      </c>
      <c r="BJ17" s="46" t="e">
        <f t="shared" si="40"/>
        <v>#N/A</v>
      </c>
      <c r="BK17" s="22" t="e">
        <f t="shared" si="41"/>
        <v>#N/A</v>
      </c>
      <c r="BL17" s="44">
        <v>0</v>
      </c>
      <c r="BM17" s="46" t="e">
        <f t="shared" si="42"/>
        <v>#N/A</v>
      </c>
      <c r="BN17" s="22" t="e">
        <f t="shared" si="43"/>
        <v>#N/A</v>
      </c>
      <c r="BO17" s="44">
        <v>0</v>
      </c>
      <c r="BP17" s="46" t="e">
        <f t="shared" si="44"/>
        <v>#N/A</v>
      </c>
      <c r="BQ17" s="22" t="e">
        <f t="shared" si="45"/>
        <v>#N/A</v>
      </c>
      <c r="BR17" s="44">
        <v>0</v>
      </c>
      <c r="BS17" s="46" t="e">
        <f t="shared" si="46"/>
        <v>#N/A</v>
      </c>
      <c r="BT17" s="22" t="e">
        <f t="shared" si="47"/>
        <v>#N/A</v>
      </c>
      <c r="BU17" s="44">
        <v>0</v>
      </c>
      <c r="BV17" s="46" t="e">
        <f t="shared" si="48"/>
        <v>#N/A</v>
      </c>
      <c r="BW17" s="22" t="e">
        <f t="shared" si="49"/>
        <v>#N/A</v>
      </c>
      <c r="BX17" s="44">
        <v>0</v>
      </c>
      <c r="BY17" s="46" t="e">
        <f t="shared" si="50"/>
        <v>#N/A</v>
      </c>
      <c r="BZ17" s="22" t="e">
        <f t="shared" si="51"/>
        <v>#N/A</v>
      </c>
      <c r="CA17" s="44">
        <v>0</v>
      </c>
      <c r="CB17" s="46" t="e">
        <f t="shared" si="52"/>
        <v>#N/A</v>
      </c>
      <c r="CC17" s="22" t="e">
        <f t="shared" si="53"/>
        <v>#N/A</v>
      </c>
      <c r="CD17" s="44">
        <v>0</v>
      </c>
      <c r="CE17" s="46" t="e">
        <f t="shared" si="54"/>
        <v>#N/A</v>
      </c>
      <c r="CF17" s="22" t="e">
        <f t="shared" si="55"/>
        <v>#N/A</v>
      </c>
      <c r="CG17" s="44">
        <v>0</v>
      </c>
      <c r="CH17" s="46" t="e">
        <f t="shared" si="56"/>
        <v>#N/A</v>
      </c>
      <c r="CI17" s="22" t="e">
        <f t="shared" si="57"/>
        <v>#N/A</v>
      </c>
      <c r="CJ17" s="44">
        <v>0</v>
      </c>
      <c r="CK17" s="46" t="e">
        <f t="shared" si="58"/>
        <v>#N/A</v>
      </c>
      <c r="CL17" s="22" t="e">
        <f t="shared" si="59"/>
        <v>#N/A</v>
      </c>
      <c r="CM17" s="44">
        <v>0</v>
      </c>
      <c r="CN17" s="24"/>
    </row>
    <row r="18" spans="1:92" ht="12.75" hidden="1" customHeight="1" outlineLevel="1" x14ac:dyDescent="0.2">
      <c r="A18" s="75">
        <f>Blocks!A134</f>
        <v>133</v>
      </c>
      <c r="B18" s="46" t="str">
        <f t="shared" si="0"/>
        <v xml:space="preserve"> </v>
      </c>
      <c r="C18" s="22">
        <f t="shared" si="60"/>
        <v>0</v>
      </c>
      <c r="D18" s="44">
        <v>0</v>
      </c>
      <c r="E18" s="46" t="str">
        <f t="shared" si="2"/>
        <v xml:space="preserve"> </v>
      </c>
      <c r="F18" s="22">
        <f t="shared" si="3"/>
        <v>0</v>
      </c>
      <c r="G18" s="44">
        <v>0</v>
      </c>
      <c r="H18" s="46" t="str">
        <f t="shared" si="4"/>
        <v xml:space="preserve"> </v>
      </c>
      <c r="I18" s="22">
        <f t="shared" si="5"/>
        <v>0</v>
      </c>
      <c r="J18" s="44">
        <v>0</v>
      </c>
      <c r="K18" s="46" t="str">
        <f t="shared" si="6"/>
        <v xml:space="preserve"> </v>
      </c>
      <c r="L18" s="22">
        <f t="shared" si="7"/>
        <v>0</v>
      </c>
      <c r="M18" s="44">
        <v>0</v>
      </c>
      <c r="N18" s="46" t="str">
        <f t="shared" si="8"/>
        <v xml:space="preserve"> </v>
      </c>
      <c r="O18" s="22">
        <f t="shared" si="9"/>
        <v>0</v>
      </c>
      <c r="P18" s="44">
        <v>0</v>
      </c>
      <c r="Q18" s="46" t="str">
        <f t="shared" si="10"/>
        <v xml:space="preserve"> </v>
      </c>
      <c r="R18" s="22">
        <f t="shared" si="11"/>
        <v>0</v>
      </c>
      <c r="S18" s="44">
        <v>0</v>
      </c>
      <c r="T18" s="46" t="str">
        <f t="shared" si="12"/>
        <v xml:space="preserve"> </v>
      </c>
      <c r="U18" s="22">
        <f t="shared" si="13"/>
        <v>0</v>
      </c>
      <c r="V18" s="44">
        <v>0</v>
      </c>
      <c r="W18" s="46" t="str">
        <f t="shared" si="14"/>
        <v xml:space="preserve"> </v>
      </c>
      <c r="X18" s="22">
        <f t="shared" si="15"/>
        <v>0</v>
      </c>
      <c r="Y18" s="44">
        <v>0</v>
      </c>
      <c r="Z18" s="46" t="str">
        <f t="shared" si="16"/>
        <v xml:space="preserve"> </v>
      </c>
      <c r="AA18" s="22">
        <f t="shared" si="17"/>
        <v>0</v>
      </c>
      <c r="AB18" s="44">
        <v>0</v>
      </c>
      <c r="AC18" s="46" t="str">
        <f t="shared" si="18"/>
        <v xml:space="preserve"> </v>
      </c>
      <c r="AD18" s="22">
        <f t="shared" si="19"/>
        <v>0</v>
      </c>
      <c r="AE18" s="44">
        <v>0</v>
      </c>
      <c r="AF18" s="46" t="str">
        <f t="shared" si="20"/>
        <v xml:space="preserve"> </v>
      </c>
      <c r="AG18" s="22">
        <f t="shared" si="21"/>
        <v>0</v>
      </c>
      <c r="AH18" s="44">
        <v>0</v>
      </c>
      <c r="AI18" s="46" t="str">
        <f t="shared" si="22"/>
        <v xml:space="preserve"> </v>
      </c>
      <c r="AJ18" s="22">
        <f t="shared" si="23"/>
        <v>0</v>
      </c>
      <c r="AK18" s="44">
        <v>0</v>
      </c>
      <c r="AL18" s="46" t="str">
        <f t="shared" si="24"/>
        <v xml:space="preserve"> </v>
      </c>
      <c r="AM18" s="22">
        <f t="shared" si="25"/>
        <v>0</v>
      </c>
      <c r="AN18" s="44">
        <v>0</v>
      </c>
      <c r="AO18" s="46" t="e">
        <f t="shared" si="26"/>
        <v>#N/A</v>
      </c>
      <c r="AP18" s="22" t="e">
        <f t="shared" si="27"/>
        <v>#N/A</v>
      </c>
      <c r="AQ18" s="44">
        <v>0</v>
      </c>
      <c r="AR18" s="46" t="e">
        <f t="shared" si="28"/>
        <v>#N/A</v>
      </c>
      <c r="AS18" s="22" t="e">
        <f t="shared" si="29"/>
        <v>#N/A</v>
      </c>
      <c r="AT18" s="44">
        <v>0</v>
      </c>
      <c r="AU18" s="46" t="e">
        <f t="shared" si="30"/>
        <v>#N/A</v>
      </c>
      <c r="AV18" s="22" t="e">
        <f t="shared" si="31"/>
        <v>#N/A</v>
      </c>
      <c r="AW18" s="44">
        <v>0</v>
      </c>
      <c r="AX18" s="46" t="e">
        <f t="shared" si="32"/>
        <v>#N/A</v>
      </c>
      <c r="AY18" s="22" t="e">
        <f t="shared" si="33"/>
        <v>#N/A</v>
      </c>
      <c r="AZ18" s="44">
        <v>0</v>
      </c>
      <c r="BA18" s="46" t="e">
        <f t="shared" si="34"/>
        <v>#N/A</v>
      </c>
      <c r="BB18" s="22" t="e">
        <f t="shared" si="35"/>
        <v>#N/A</v>
      </c>
      <c r="BC18" s="44">
        <v>0</v>
      </c>
      <c r="BD18" s="46" t="e">
        <f t="shared" si="36"/>
        <v>#N/A</v>
      </c>
      <c r="BE18" s="22" t="e">
        <f t="shared" si="37"/>
        <v>#N/A</v>
      </c>
      <c r="BF18" s="44">
        <v>0</v>
      </c>
      <c r="BG18" s="46" t="e">
        <f t="shared" si="38"/>
        <v>#N/A</v>
      </c>
      <c r="BH18" s="22" t="e">
        <f t="shared" si="39"/>
        <v>#N/A</v>
      </c>
      <c r="BI18" s="44">
        <v>0</v>
      </c>
      <c r="BJ18" s="46" t="e">
        <f t="shared" si="40"/>
        <v>#N/A</v>
      </c>
      <c r="BK18" s="22" t="e">
        <f t="shared" si="41"/>
        <v>#N/A</v>
      </c>
      <c r="BL18" s="44">
        <v>0</v>
      </c>
      <c r="BM18" s="46" t="e">
        <f t="shared" si="42"/>
        <v>#N/A</v>
      </c>
      <c r="BN18" s="22" t="e">
        <f t="shared" si="43"/>
        <v>#N/A</v>
      </c>
      <c r="BO18" s="44">
        <v>0</v>
      </c>
      <c r="BP18" s="46" t="e">
        <f t="shared" si="44"/>
        <v>#N/A</v>
      </c>
      <c r="BQ18" s="22" t="e">
        <f t="shared" si="45"/>
        <v>#N/A</v>
      </c>
      <c r="BR18" s="44">
        <v>0</v>
      </c>
      <c r="BS18" s="46" t="e">
        <f t="shared" si="46"/>
        <v>#N/A</v>
      </c>
      <c r="BT18" s="22" t="e">
        <f t="shared" si="47"/>
        <v>#N/A</v>
      </c>
      <c r="BU18" s="44">
        <v>0</v>
      </c>
      <c r="BV18" s="46" t="e">
        <f t="shared" si="48"/>
        <v>#N/A</v>
      </c>
      <c r="BW18" s="22" t="e">
        <f t="shared" si="49"/>
        <v>#N/A</v>
      </c>
      <c r="BX18" s="44">
        <v>0</v>
      </c>
      <c r="BY18" s="46" t="e">
        <f t="shared" si="50"/>
        <v>#N/A</v>
      </c>
      <c r="BZ18" s="22" t="e">
        <f t="shared" si="51"/>
        <v>#N/A</v>
      </c>
      <c r="CA18" s="44">
        <v>0</v>
      </c>
      <c r="CB18" s="46" t="e">
        <f t="shared" si="52"/>
        <v>#N/A</v>
      </c>
      <c r="CC18" s="22" t="e">
        <f t="shared" si="53"/>
        <v>#N/A</v>
      </c>
      <c r="CD18" s="44">
        <v>0</v>
      </c>
      <c r="CE18" s="46" t="e">
        <f t="shared" si="54"/>
        <v>#N/A</v>
      </c>
      <c r="CF18" s="22" t="e">
        <f t="shared" si="55"/>
        <v>#N/A</v>
      </c>
      <c r="CG18" s="44">
        <v>0</v>
      </c>
      <c r="CH18" s="46" t="e">
        <f t="shared" si="56"/>
        <v>#N/A</v>
      </c>
      <c r="CI18" s="22" t="e">
        <f t="shared" si="57"/>
        <v>#N/A</v>
      </c>
      <c r="CJ18" s="44">
        <v>0</v>
      </c>
      <c r="CK18" s="46" t="e">
        <f t="shared" si="58"/>
        <v>#N/A</v>
      </c>
      <c r="CL18" s="22" t="e">
        <f t="shared" si="59"/>
        <v>#N/A</v>
      </c>
      <c r="CM18" s="44">
        <v>0</v>
      </c>
      <c r="CN18" s="24"/>
    </row>
    <row r="19" spans="1:92" ht="12.75" hidden="1" customHeight="1" outlineLevel="1" x14ac:dyDescent="0.2">
      <c r="A19" s="75">
        <f>Blocks!A135</f>
        <v>134</v>
      </c>
      <c r="B19" s="46" t="str">
        <f t="shared" si="0"/>
        <v xml:space="preserve"> </v>
      </c>
      <c r="C19" s="22">
        <f t="shared" si="60"/>
        <v>0</v>
      </c>
      <c r="D19" s="44">
        <v>0</v>
      </c>
      <c r="E19" s="46" t="str">
        <f t="shared" si="2"/>
        <v xml:space="preserve"> </v>
      </c>
      <c r="F19" s="22">
        <f t="shared" si="3"/>
        <v>0</v>
      </c>
      <c r="G19" s="44">
        <v>0</v>
      </c>
      <c r="H19" s="46" t="str">
        <f t="shared" si="4"/>
        <v xml:space="preserve"> </v>
      </c>
      <c r="I19" s="22">
        <f t="shared" si="5"/>
        <v>0</v>
      </c>
      <c r="J19" s="44">
        <v>0</v>
      </c>
      <c r="K19" s="46" t="str">
        <f t="shared" si="6"/>
        <v xml:space="preserve"> </v>
      </c>
      <c r="L19" s="22">
        <f t="shared" si="7"/>
        <v>0</v>
      </c>
      <c r="M19" s="44">
        <v>0</v>
      </c>
      <c r="N19" s="46" t="str">
        <f t="shared" si="8"/>
        <v xml:space="preserve"> </v>
      </c>
      <c r="O19" s="22">
        <f t="shared" si="9"/>
        <v>0</v>
      </c>
      <c r="P19" s="44">
        <v>0</v>
      </c>
      <c r="Q19" s="46" t="str">
        <f t="shared" si="10"/>
        <v xml:space="preserve"> </v>
      </c>
      <c r="R19" s="22">
        <f t="shared" si="11"/>
        <v>0</v>
      </c>
      <c r="S19" s="44">
        <v>0</v>
      </c>
      <c r="T19" s="46" t="str">
        <f t="shared" si="12"/>
        <v xml:space="preserve"> </v>
      </c>
      <c r="U19" s="22">
        <f t="shared" si="13"/>
        <v>0</v>
      </c>
      <c r="V19" s="44">
        <v>0</v>
      </c>
      <c r="W19" s="46" t="str">
        <f t="shared" si="14"/>
        <v xml:space="preserve"> </v>
      </c>
      <c r="X19" s="22">
        <f t="shared" si="15"/>
        <v>0</v>
      </c>
      <c r="Y19" s="44">
        <v>0</v>
      </c>
      <c r="Z19" s="46" t="str">
        <f t="shared" si="16"/>
        <v xml:space="preserve"> </v>
      </c>
      <c r="AA19" s="22">
        <f t="shared" si="17"/>
        <v>0</v>
      </c>
      <c r="AB19" s="44">
        <v>0</v>
      </c>
      <c r="AC19" s="46" t="str">
        <f t="shared" si="18"/>
        <v xml:space="preserve"> </v>
      </c>
      <c r="AD19" s="22">
        <f t="shared" si="19"/>
        <v>0</v>
      </c>
      <c r="AE19" s="44">
        <v>0</v>
      </c>
      <c r="AF19" s="46" t="str">
        <f t="shared" si="20"/>
        <v xml:space="preserve"> </v>
      </c>
      <c r="AG19" s="22">
        <f t="shared" si="21"/>
        <v>0</v>
      </c>
      <c r="AH19" s="44">
        <v>0</v>
      </c>
      <c r="AI19" s="46" t="str">
        <f t="shared" si="22"/>
        <v xml:space="preserve"> </v>
      </c>
      <c r="AJ19" s="22">
        <f t="shared" si="23"/>
        <v>0</v>
      </c>
      <c r="AK19" s="44">
        <v>0</v>
      </c>
      <c r="AL19" s="46" t="str">
        <f t="shared" si="24"/>
        <v xml:space="preserve"> </v>
      </c>
      <c r="AM19" s="22">
        <f t="shared" si="25"/>
        <v>0</v>
      </c>
      <c r="AN19" s="44">
        <v>0</v>
      </c>
      <c r="AO19" s="46" t="e">
        <f t="shared" si="26"/>
        <v>#N/A</v>
      </c>
      <c r="AP19" s="22" t="e">
        <f t="shared" si="27"/>
        <v>#N/A</v>
      </c>
      <c r="AQ19" s="44">
        <v>0</v>
      </c>
      <c r="AR19" s="46" t="e">
        <f t="shared" si="28"/>
        <v>#N/A</v>
      </c>
      <c r="AS19" s="22" t="e">
        <f t="shared" si="29"/>
        <v>#N/A</v>
      </c>
      <c r="AT19" s="44">
        <v>0</v>
      </c>
      <c r="AU19" s="46" t="e">
        <f t="shared" si="30"/>
        <v>#N/A</v>
      </c>
      <c r="AV19" s="22" t="e">
        <f t="shared" si="31"/>
        <v>#N/A</v>
      </c>
      <c r="AW19" s="44">
        <v>0</v>
      </c>
      <c r="AX19" s="46" t="e">
        <f t="shared" si="32"/>
        <v>#N/A</v>
      </c>
      <c r="AY19" s="22" t="e">
        <f t="shared" si="33"/>
        <v>#N/A</v>
      </c>
      <c r="AZ19" s="44">
        <v>0</v>
      </c>
      <c r="BA19" s="46" t="e">
        <f t="shared" si="34"/>
        <v>#N/A</v>
      </c>
      <c r="BB19" s="22" t="e">
        <f t="shared" si="35"/>
        <v>#N/A</v>
      </c>
      <c r="BC19" s="44">
        <v>0</v>
      </c>
      <c r="BD19" s="46" t="e">
        <f t="shared" si="36"/>
        <v>#N/A</v>
      </c>
      <c r="BE19" s="22" t="e">
        <f t="shared" si="37"/>
        <v>#N/A</v>
      </c>
      <c r="BF19" s="44">
        <v>0</v>
      </c>
      <c r="BG19" s="46" t="e">
        <f t="shared" si="38"/>
        <v>#N/A</v>
      </c>
      <c r="BH19" s="22" t="e">
        <f t="shared" si="39"/>
        <v>#N/A</v>
      </c>
      <c r="BI19" s="44">
        <v>0</v>
      </c>
      <c r="BJ19" s="46" t="e">
        <f t="shared" si="40"/>
        <v>#N/A</v>
      </c>
      <c r="BK19" s="22" t="e">
        <f t="shared" si="41"/>
        <v>#N/A</v>
      </c>
      <c r="BL19" s="44">
        <v>0</v>
      </c>
      <c r="BM19" s="46" t="e">
        <f t="shared" si="42"/>
        <v>#N/A</v>
      </c>
      <c r="BN19" s="22" t="e">
        <f t="shared" si="43"/>
        <v>#N/A</v>
      </c>
      <c r="BO19" s="44">
        <v>0</v>
      </c>
      <c r="BP19" s="46" t="e">
        <f t="shared" si="44"/>
        <v>#N/A</v>
      </c>
      <c r="BQ19" s="22" t="e">
        <f t="shared" si="45"/>
        <v>#N/A</v>
      </c>
      <c r="BR19" s="44">
        <v>0</v>
      </c>
      <c r="BS19" s="46" t="e">
        <f t="shared" si="46"/>
        <v>#N/A</v>
      </c>
      <c r="BT19" s="22" t="e">
        <f t="shared" si="47"/>
        <v>#N/A</v>
      </c>
      <c r="BU19" s="44">
        <v>0</v>
      </c>
      <c r="BV19" s="46" t="e">
        <f t="shared" si="48"/>
        <v>#N/A</v>
      </c>
      <c r="BW19" s="22" t="e">
        <f t="shared" si="49"/>
        <v>#N/A</v>
      </c>
      <c r="BX19" s="44">
        <v>0</v>
      </c>
      <c r="BY19" s="46" t="e">
        <f t="shared" si="50"/>
        <v>#N/A</v>
      </c>
      <c r="BZ19" s="22" t="e">
        <f t="shared" si="51"/>
        <v>#N/A</v>
      </c>
      <c r="CA19" s="44">
        <v>0</v>
      </c>
      <c r="CB19" s="46" t="e">
        <f t="shared" si="52"/>
        <v>#N/A</v>
      </c>
      <c r="CC19" s="22" t="e">
        <f t="shared" si="53"/>
        <v>#N/A</v>
      </c>
      <c r="CD19" s="44">
        <v>0</v>
      </c>
      <c r="CE19" s="46" t="e">
        <f t="shared" si="54"/>
        <v>#N/A</v>
      </c>
      <c r="CF19" s="22" t="e">
        <f t="shared" si="55"/>
        <v>#N/A</v>
      </c>
      <c r="CG19" s="44">
        <v>0</v>
      </c>
      <c r="CH19" s="46" t="e">
        <f t="shared" si="56"/>
        <v>#N/A</v>
      </c>
      <c r="CI19" s="22" t="e">
        <f t="shared" si="57"/>
        <v>#N/A</v>
      </c>
      <c r="CJ19" s="44">
        <v>0</v>
      </c>
      <c r="CK19" s="46" t="e">
        <f t="shared" si="58"/>
        <v>#N/A</v>
      </c>
      <c r="CL19" s="22" t="e">
        <f t="shared" si="59"/>
        <v>#N/A</v>
      </c>
      <c r="CM19" s="44">
        <v>0</v>
      </c>
      <c r="CN19" s="24"/>
    </row>
    <row r="20" spans="1:92" ht="12.75" hidden="1" customHeight="1" outlineLevel="1" x14ac:dyDescent="0.2">
      <c r="A20" s="75">
        <f>Blocks!A136</f>
        <v>135</v>
      </c>
      <c r="B20" s="46" t="str">
        <f t="shared" si="0"/>
        <v xml:space="preserve"> </v>
      </c>
      <c r="C20" s="22">
        <f t="shared" si="60"/>
        <v>0</v>
      </c>
      <c r="D20" s="44">
        <v>0</v>
      </c>
      <c r="E20" s="46" t="str">
        <f t="shared" si="2"/>
        <v xml:space="preserve"> </v>
      </c>
      <c r="F20" s="22">
        <f t="shared" si="3"/>
        <v>0</v>
      </c>
      <c r="G20" s="44">
        <v>0</v>
      </c>
      <c r="H20" s="46" t="str">
        <f t="shared" si="4"/>
        <v xml:space="preserve"> </v>
      </c>
      <c r="I20" s="22">
        <f t="shared" si="5"/>
        <v>0</v>
      </c>
      <c r="J20" s="44">
        <v>0</v>
      </c>
      <c r="K20" s="46" t="str">
        <f t="shared" si="6"/>
        <v xml:space="preserve"> </v>
      </c>
      <c r="L20" s="22">
        <f t="shared" si="7"/>
        <v>0</v>
      </c>
      <c r="M20" s="44">
        <v>0</v>
      </c>
      <c r="N20" s="46" t="str">
        <f t="shared" si="8"/>
        <v xml:space="preserve"> </v>
      </c>
      <c r="O20" s="22">
        <f t="shared" si="9"/>
        <v>0</v>
      </c>
      <c r="P20" s="44">
        <v>0</v>
      </c>
      <c r="Q20" s="46" t="str">
        <f t="shared" si="10"/>
        <v xml:space="preserve"> </v>
      </c>
      <c r="R20" s="22">
        <f t="shared" si="11"/>
        <v>0</v>
      </c>
      <c r="S20" s="44">
        <v>0</v>
      </c>
      <c r="T20" s="46" t="str">
        <f t="shared" si="12"/>
        <v xml:space="preserve"> </v>
      </c>
      <c r="U20" s="22">
        <f t="shared" si="13"/>
        <v>0</v>
      </c>
      <c r="V20" s="44">
        <v>0</v>
      </c>
      <c r="W20" s="46" t="str">
        <f t="shared" si="14"/>
        <v xml:space="preserve"> </v>
      </c>
      <c r="X20" s="22">
        <f t="shared" si="15"/>
        <v>0</v>
      </c>
      <c r="Y20" s="44">
        <v>0</v>
      </c>
      <c r="Z20" s="46" t="str">
        <f t="shared" si="16"/>
        <v xml:space="preserve"> </v>
      </c>
      <c r="AA20" s="22">
        <f t="shared" si="17"/>
        <v>0</v>
      </c>
      <c r="AB20" s="44">
        <v>0</v>
      </c>
      <c r="AC20" s="46" t="str">
        <f t="shared" si="18"/>
        <v xml:space="preserve"> </v>
      </c>
      <c r="AD20" s="22">
        <f t="shared" si="19"/>
        <v>0</v>
      </c>
      <c r="AE20" s="44">
        <v>0</v>
      </c>
      <c r="AF20" s="46" t="str">
        <f t="shared" si="20"/>
        <v xml:space="preserve"> </v>
      </c>
      <c r="AG20" s="22">
        <f t="shared" si="21"/>
        <v>0</v>
      </c>
      <c r="AH20" s="44">
        <v>0</v>
      </c>
      <c r="AI20" s="46" t="str">
        <f t="shared" si="22"/>
        <v xml:space="preserve"> </v>
      </c>
      <c r="AJ20" s="22">
        <f t="shared" si="23"/>
        <v>0</v>
      </c>
      <c r="AK20" s="44">
        <v>0</v>
      </c>
      <c r="AL20" s="46" t="str">
        <f t="shared" si="24"/>
        <v xml:space="preserve"> </v>
      </c>
      <c r="AM20" s="22">
        <f t="shared" si="25"/>
        <v>0</v>
      </c>
      <c r="AN20" s="44">
        <v>0</v>
      </c>
      <c r="AO20" s="46" t="e">
        <f t="shared" si="26"/>
        <v>#N/A</v>
      </c>
      <c r="AP20" s="22" t="e">
        <f t="shared" si="27"/>
        <v>#N/A</v>
      </c>
      <c r="AQ20" s="44">
        <v>0</v>
      </c>
      <c r="AR20" s="46" t="e">
        <f t="shared" si="28"/>
        <v>#N/A</v>
      </c>
      <c r="AS20" s="22" t="e">
        <f t="shared" si="29"/>
        <v>#N/A</v>
      </c>
      <c r="AT20" s="44">
        <v>0</v>
      </c>
      <c r="AU20" s="46" t="e">
        <f t="shared" si="30"/>
        <v>#N/A</v>
      </c>
      <c r="AV20" s="22" t="e">
        <f t="shared" si="31"/>
        <v>#N/A</v>
      </c>
      <c r="AW20" s="44">
        <v>0</v>
      </c>
      <c r="AX20" s="46" t="e">
        <f t="shared" si="32"/>
        <v>#N/A</v>
      </c>
      <c r="AY20" s="22" t="e">
        <f t="shared" si="33"/>
        <v>#N/A</v>
      </c>
      <c r="AZ20" s="44">
        <v>0</v>
      </c>
      <c r="BA20" s="46" t="e">
        <f t="shared" si="34"/>
        <v>#N/A</v>
      </c>
      <c r="BB20" s="22" t="e">
        <f t="shared" si="35"/>
        <v>#N/A</v>
      </c>
      <c r="BC20" s="44">
        <v>0</v>
      </c>
      <c r="BD20" s="46" t="e">
        <f t="shared" si="36"/>
        <v>#N/A</v>
      </c>
      <c r="BE20" s="22" t="e">
        <f t="shared" si="37"/>
        <v>#N/A</v>
      </c>
      <c r="BF20" s="44">
        <v>0</v>
      </c>
      <c r="BG20" s="46" t="e">
        <f t="shared" si="38"/>
        <v>#N/A</v>
      </c>
      <c r="BH20" s="22" t="e">
        <f t="shared" si="39"/>
        <v>#N/A</v>
      </c>
      <c r="BI20" s="44">
        <v>0</v>
      </c>
      <c r="BJ20" s="46" t="e">
        <f t="shared" si="40"/>
        <v>#N/A</v>
      </c>
      <c r="BK20" s="22" t="e">
        <f t="shared" si="41"/>
        <v>#N/A</v>
      </c>
      <c r="BL20" s="44">
        <v>0</v>
      </c>
      <c r="BM20" s="46" t="e">
        <f t="shared" si="42"/>
        <v>#N/A</v>
      </c>
      <c r="BN20" s="22" t="e">
        <f t="shared" si="43"/>
        <v>#N/A</v>
      </c>
      <c r="BO20" s="44">
        <v>0</v>
      </c>
      <c r="BP20" s="46" t="e">
        <f t="shared" si="44"/>
        <v>#N/A</v>
      </c>
      <c r="BQ20" s="22" t="e">
        <f t="shared" si="45"/>
        <v>#N/A</v>
      </c>
      <c r="BR20" s="44">
        <v>0</v>
      </c>
      <c r="BS20" s="46" t="e">
        <f t="shared" si="46"/>
        <v>#N/A</v>
      </c>
      <c r="BT20" s="22" t="e">
        <f t="shared" si="47"/>
        <v>#N/A</v>
      </c>
      <c r="BU20" s="44">
        <v>0</v>
      </c>
      <c r="BV20" s="46" t="e">
        <f t="shared" si="48"/>
        <v>#N/A</v>
      </c>
      <c r="BW20" s="22" t="e">
        <f t="shared" si="49"/>
        <v>#N/A</v>
      </c>
      <c r="BX20" s="44">
        <v>0</v>
      </c>
      <c r="BY20" s="46" t="e">
        <f t="shared" si="50"/>
        <v>#N/A</v>
      </c>
      <c r="BZ20" s="22" t="e">
        <f t="shared" si="51"/>
        <v>#N/A</v>
      </c>
      <c r="CA20" s="44">
        <v>0</v>
      </c>
      <c r="CB20" s="46" t="e">
        <f t="shared" si="52"/>
        <v>#N/A</v>
      </c>
      <c r="CC20" s="22" t="e">
        <f t="shared" si="53"/>
        <v>#N/A</v>
      </c>
      <c r="CD20" s="44">
        <v>0</v>
      </c>
      <c r="CE20" s="46" t="e">
        <f t="shared" si="54"/>
        <v>#N/A</v>
      </c>
      <c r="CF20" s="22" t="e">
        <f t="shared" si="55"/>
        <v>#N/A</v>
      </c>
      <c r="CG20" s="44">
        <v>0</v>
      </c>
      <c r="CH20" s="46" t="e">
        <f t="shared" si="56"/>
        <v>#N/A</v>
      </c>
      <c r="CI20" s="22" t="e">
        <f t="shared" si="57"/>
        <v>#N/A</v>
      </c>
      <c r="CJ20" s="44">
        <v>0</v>
      </c>
      <c r="CK20" s="46" t="e">
        <f t="shared" si="58"/>
        <v>#N/A</v>
      </c>
      <c r="CL20" s="22" t="e">
        <f t="shared" si="59"/>
        <v>#N/A</v>
      </c>
      <c r="CM20" s="44">
        <v>0</v>
      </c>
      <c r="CN20" s="24"/>
    </row>
    <row r="21" spans="1:92" ht="12.75" hidden="1" customHeight="1" outlineLevel="1" x14ac:dyDescent="0.2">
      <c r="A21" s="75">
        <f>Blocks!A137</f>
        <v>136</v>
      </c>
      <c r="B21" s="46" t="str">
        <f t="shared" si="0"/>
        <v xml:space="preserve"> </v>
      </c>
      <c r="C21" s="22">
        <f t="shared" si="60"/>
        <v>0</v>
      </c>
      <c r="D21" s="44">
        <v>0</v>
      </c>
      <c r="E21" s="46" t="str">
        <f t="shared" si="2"/>
        <v xml:space="preserve"> </v>
      </c>
      <c r="F21" s="22">
        <f t="shared" si="3"/>
        <v>0</v>
      </c>
      <c r="G21" s="44">
        <v>0</v>
      </c>
      <c r="H21" s="46" t="str">
        <f t="shared" si="4"/>
        <v xml:space="preserve"> </v>
      </c>
      <c r="I21" s="22">
        <f t="shared" si="5"/>
        <v>0</v>
      </c>
      <c r="J21" s="44">
        <v>0</v>
      </c>
      <c r="K21" s="46" t="str">
        <f t="shared" si="6"/>
        <v xml:space="preserve"> </v>
      </c>
      <c r="L21" s="22">
        <f t="shared" si="7"/>
        <v>0</v>
      </c>
      <c r="M21" s="44">
        <v>0</v>
      </c>
      <c r="N21" s="46" t="str">
        <f t="shared" si="8"/>
        <v xml:space="preserve"> </v>
      </c>
      <c r="O21" s="22">
        <f t="shared" si="9"/>
        <v>0</v>
      </c>
      <c r="P21" s="44">
        <v>0</v>
      </c>
      <c r="Q21" s="46" t="str">
        <f t="shared" si="10"/>
        <v xml:space="preserve"> </v>
      </c>
      <c r="R21" s="22">
        <f t="shared" si="11"/>
        <v>0</v>
      </c>
      <c r="S21" s="44">
        <v>0</v>
      </c>
      <c r="T21" s="46" t="str">
        <f t="shared" si="12"/>
        <v xml:space="preserve"> </v>
      </c>
      <c r="U21" s="22">
        <f t="shared" si="13"/>
        <v>0</v>
      </c>
      <c r="V21" s="44">
        <v>0</v>
      </c>
      <c r="W21" s="46" t="str">
        <f t="shared" si="14"/>
        <v xml:space="preserve"> </v>
      </c>
      <c r="X21" s="22">
        <f t="shared" si="15"/>
        <v>0</v>
      </c>
      <c r="Y21" s="44">
        <v>0</v>
      </c>
      <c r="Z21" s="46" t="str">
        <f t="shared" si="16"/>
        <v xml:space="preserve"> </v>
      </c>
      <c r="AA21" s="22">
        <f t="shared" si="17"/>
        <v>0</v>
      </c>
      <c r="AB21" s="44">
        <v>0</v>
      </c>
      <c r="AC21" s="46" t="str">
        <f t="shared" si="18"/>
        <v xml:space="preserve"> </v>
      </c>
      <c r="AD21" s="22">
        <f t="shared" si="19"/>
        <v>0</v>
      </c>
      <c r="AE21" s="44">
        <v>0</v>
      </c>
      <c r="AF21" s="46" t="str">
        <f t="shared" si="20"/>
        <v xml:space="preserve"> </v>
      </c>
      <c r="AG21" s="22">
        <f t="shared" si="21"/>
        <v>0</v>
      </c>
      <c r="AH21" s="44">
        <v>0</v>
      </c>
      <c r="AI21" s="46" t="str">
        <f t="shared" si="22"/>
        <v xml:space="preserve"> </v>
      </c>
      <c r="AJ21" s="22">
        <f t="shared" si="23"/>
        <v>0</v>
      </c>
      <c r="AK21" s="44">
        <v>0</v>
      </c>
      <c r="AL21" s="46" t="str">
        <f t="shared" si="24"/>
        <v xml:space="preserve"> </v>
      </c>
      <c r="AM21" s="22">
        <f t="shared" si="25"/>
        <v>0</v>
      </c>
      <c r="AN21" s="44">
        <v>0</v>
      </c>
      <c r="AO21" s="46" t="e">
        <f t="shared" si="26"/>
        <v>#N/A</v>
      </c>
      <c r="AP21" s="22" t="e">
        <f t="shared" si="27"/>
        <v>#N/A</v>
      </c>
      <c r="AQ21" s="44">
        <v>0</v>
      </c>
      <c r="AR21" s="46" t="e">
        <f t="shared" si="28"/>
        <v>#N/A</v>
      </c>
      <c r="AS21" s="22" t="e">
        <f t="shared" si="29"/>
        <v>#N/A</v>
      </c>
      <c r="AT21" s="44">
        <v>0</v>
      </c>
      <c r="AU21" s="46" t="e">
        <f t="shared" si="30"/>
        <v>#N/A</v>
      </c>
      <c r="AV21" s="22" t="e">
        <f t="shared" si="31"/>
        <v>#N/A</v>
      </c>
      <c r="AW21" s="44">
        <v>0</v>
      </c>
      <c r="AX21" s="46" t="e">
        <f t="shared" si="32"/>
        <v>#N/A</v>
      </c>
      <c r="AY21" s="22" t="e">
        <f t="shared" si="33"/>
        <v>#N/A</v>
      </c>
      <c r="AZ21" s="44">
        <v>0</v>
      </c>
      <c r="BA21" s="46" t="e">
        <f t="shared" si="34"/>
        <v>#N/A</v>
      </c>
      <c r="BB21" s="22" t="e">
        <f t="shared" si="35"/>
        <v>#N/A</v>
      </c>
      <c r="BC21" s="44">
        <v>0</v>
      </c>
      <c r="BD21" s="46" t="e">
        <f t="shared" si="36"/>
        <v>#N/A</v>
      </c>
      <c r="BE21" s="22" t="e">
        <f t="shared" si="37"/>
        <v>#N/A</v>
      </c>
      <c r="BF21" s="44">
        <v>0</v>
      </c>
      <c r="BG21" s="46" t="e">
        <f t="shared" si="38"/>
        <v>#N/A</v>
      </c>
      <c r="BH21" s="22" t="e">
        <f t="shared" si="39"/>
        <v>#N/A</v>
      </c>
      <c r="BI21" s="44">
        <v>0</v>
      </c>
      <c r="BJ21" s="46" t="e">
        <f t="shared" si="40"/>
        <v>#N/A</v>
      </c>
      <c r="BK21" s="22" t="e">
        <f t="shared" si="41"/>
        <v>#N/A</v>
      </c>
      <c r="BL21" s="44">
        <v>0</v>
      </c>
      <c r="BM21" s="46" t="e">
        <f t="shared" si="42"/>
        <v>#N/A</v>
      </c>
      <c r="BN21" s="22" t="e">
        <f t="shared" si="43"/>
        <v>#N/A</v>
      </c>
      <c r="BO21" s="44">
        <v>0</v>
      </c>
      <c r="BP21" s="46" t="e">
        <f t="shared" si="44"/>
        <v>#N/A</v>
      </c>
      <c r="BQ21" s="22" t="e">
        <f t="shared" si="45"/>
        <v>#N/A</v>
      </c>
      <c r="BR21" s="44">
        <v>0</v>
      </c>
      <c r="BS21" s="46" t="e">
        <f t="shared" si="46"/>
        <v>#N/A</v>
      </c>
      <c r="BT21" s="22" t="e">
        <f t="shared" si="47"/>
        <v>#N/A</v>
      </c>
      <c r="BU21" s="44">
        <v>0</v>
      </c>
      <c r="BV21" s="46" t="e">
        <f t="shared" si="48"/>
        <v>#N/A</v>
      </c>
      <c r="BW21" s="22" t="e">
        <f t="shared" si="49"/>
        <v>#N/A</v>
      </c>
      <c r="BX21" s="44">
        <v>0</v>
      </c>
      <c r="BY21" s="46" t="e">
        <f t="shared" si="50"/>
        <v>#N/A</v>
      </c>
      <c r="BZ21" s="22" t="e">
        <f t="shared" si="51"/>
        <v>#N/A</v>
      </c>
      <c r="CA21" s="44">
        <v>0</v>
      </c>
      <c r="CB21" s="46" t="e">
        <f t="shared" si="52"/>
        <v>#N/A</v>
      </c>
      <c r="CC21" s="22" t="e">
        <f t="shared" si="53"/>
        <v>#N/A</v>
      </c>
      <c r="CD21" s="44">
        <v>0</v>
      </c>
      <c r="CE21" s="46" t="e">
        <f t="shared" si="54"/>
        <v>#N/A</v>
      </c>
      <c r="CF21" s="22" t="e">
        <f t="shared" si="55"/>
        <v>#N/A</v>
      </c>
      <c r="CG21" s="44">
        <v>0</v>
      </c>
      <c r="CH21" s="46" t="e">
        <f t="shared" si="56"/>
        <v>#N/A</v>
      </c>
      <c r="CI21" s="22" t="e">
        <f t="shared" si="57"/>
        <v>#N/A</v>
      </c>
      <c r="CJ21" s="44">
        <v>0</v>
      </c>
      <c r="CK21" s="46" t="e">
        <f t="shared" si="58"/>
        <v>#N/A</v>
      </c>
      <c r="CL21" s="22" t="e">
        <f t="shared" si="59"/>
        <v>#N/A</v>
      </c>
      <c r="CM21" s="44">
        <v>0</v>
      </c>
      <c r="CN21" s="24"/>
    </row>
    <row r="22" spans="1:92" ht="12.75" hidden="1" customHeight="1" outlineLevel="1" x14ac:dyDescent="0.2">
      <c r="A22" s="75">
        <f>Blocks!A138</f>
        <v>137</v>
      </c>
      <c r="B22" s="46" t="str">
        <f t="shared" si="0"/>
        <v xml:space="preserve"> </v>
      </c>
      <c r="C22" s="22">
        <f t="shared" si="60"/>
        <v>0</v>
      </c>
      <c r="D22" s="44">
        <v>0</v>
      </c>
      <c r="E22" s="46" t="str">
        <f t="shared" si="2"/>
        <v xml:space="preserve"> </v>
      </c>
      <c r="F22" s="22">
        <f t="shared" si="3"/>
        <v>0</v>
      </c>
      <c r="G22" s="44">
        <v>0</v>
      </c>
      <c r="H22" s="46" t="str">
        <f t="shared" si="4"/>
        <v xml:space="preserve"> </v>
      </c>
      <c r="I22" s="22">
        <f t="shared" si="5"/>
        <v>0</v>
      </c>
      <c r="J22" s="44">
        <v>0</v>
      </c>
      <c r="K22" s="46" t="str">
        <f t="shared" si="6"/>
        <v xml:space="preserve"> </v>
      </c>
      <c r="L22" s="22">
        <f t="shared" si="7"/>
        <v>0</v>
      </c>
      <c r="M22" s="44">
        <v>0</v>
      </c>
      <c r="N22" s="46" t="str">
        <f t="shared" si="8"/>
        <v xml:space="preserve"> </v>
      </c>
      <c r="O22" s="22">
        <f t="shared" si="9"/>
        <v>0</v>
      </c>
      <c r="P22" s="44">
        <v>0</v>
      </c>
      <c r="Q22" s="46" t="str">
        <f t="shared" si="10"/>
        <v xml:space="preserve"> </v>
      </c>
      <c r="R22" s="22">
        <f t="shared" si="11"/>
        <v>0</v>
      </c>
      <c r="S22" s="44">
        <v>0</v>
      </c>
      <c r="T22" s="46" t="str">
        <f t="shared" si="12"/>
        <v xml:space="preserve"> </v>
      </c>
      <c r="U22" s="22">
        <f t="shared" si="13"/>
        <v>0</v>
      </c>
      <c r="V22" s="44">
        <v>0</v>
      </c>
      <c r="W22" s="46" t="str">
        <f t="shared" si="14"/>
        <v xml:space="preserve"> </v>
      </c>
      <c r="X22" s="22">
        <f t="shared" si="15"/>
        <v>0</v>
      </c>
      <c r="Y22" s="44">
        <v>0</v>
      </c>
      <c r="Z22" s="46" t="str">
        <f t="shared" si="16"/>
        <v xml:space="preserve"> </v>
      </c>
      <c r="AA22" s="22">
        <f t="shared" si="17"/>
        <v>0</v>
      </c>
      <c r="AB22" s="44">
        <v>0</v>
      </c>
      <c r="AC22" s="46" t="str">
        <f t="shared" si="18"/>
        <v xml:space="preserve"> </v>
      </c>
      <c r="AD22" s="22">
        <f t="shared" si="19"/>
        <v>0</v>
      </c>
      <c r="AE22" s="44">
        <v>0</v>
      </c>
      <c r="AF22" s="46" t="str">
        <f t="shared" si="20"/>
        <v xml:space="preserve"> </v>
      </c>
      <c r="AG22" s="22">
        <f t="shared" si="21"/>
        <v>0</v>
      </c>
      <c r="AH22" s="44">
        <v>0</v>
      </c>
      <c r="AI22" s="46" t="str">
        <f t="shared" si="22"/>
        <v xml:space="preserve"> </v>
      </c>
      <c r="AJ22" s="22">
        <f t="shared" si="23"/>
        <v>0</v>
      </c>
      <c r="AK22" s="44">
        <v>0</v>
      </c>
      <c r="AL22" s="46" t="str">
        <f t="shared" si="24"/>
        <v xml:space="preserve"> </v>
      </c>
      <c r="AM22" s="22">
        <f t="shared" si="25"/>
        <v>0</v>
      </c>
      <c r="AN22" s="44">
        <v>0</v>
      </c>
      <c r="AO22" s="46" t="e">
        <f t="shared" si="26"/>
        <v>#N/A</v>
      </c>
      <c r="AP22" s="22" t="e">
        <f t="shared" si="27"/>
        <v>#N/A</v>
      </c>
      <c r="AQ22" s="44">
        <v>0</v>
      </c>
      <c r="AR22" s="46" t="e">
        <f t="shared" si="28"/>
        <v>#N/A</v>
      </c>
      <c r="AS22" s="22" t="e">
        <f t="shared" si="29"/>
        <v>#N/A</v>
      </c>
      <c r="AT22" s="44">
        <v>0</v>
      </c>
      <c r="AU22" s="46" t="e">
        <f t="shared" si="30"/>
        <v>#N/A</v>
      </c>
      <c r="AV22" s="22" t="e">
        <f t="shared" si="31"/>
        <v>#N/A</v>
      </c>
      <c r="AW22" s="44">
        <v>0</v>
      </c>
      <c r="AX22" s="46" t="e">
        <f t="shared" si="32"/>
        <v>#N/A</v>
      </c>
      <c r="AY22" s="22" t="e">
        <f t="shared" si="33"/>
        <v>#N/A</v>
      </c>
      <c r="AZ22" s="44">
        <v>0</v>
      </c>
      <c r="BA22" s="46" t="e">
        <f t="shared" si="34"/>
        <v>#N/A</v>
      </c>
      <c r="BB22" s="22" t="e">
        <f t="shared" si="35"/>
        <v>#N/A</v>
      </c>
      <c r="BC22" s="44">
        <v>0</v>
      </c>
      <c r="BD22" s="46" t="e">
        <f t="shared" si="36"/>
        <v>#N/A</v>
      </c>
      <c r="BE22" s="22" t="e">
        <f t="shared" si="37"/>
        <v>#N/A</v>
      </c>
      <c r="BF22" s="44">
        <v>0</v>
      </c>
      <c r="BG22" s="46" t="e">
        <f t="shared" si="38"/>
        <v>#N/A</v>
      </c>
      <c r="BH22" s="22" t="e">
        <f t="shared" si="39"/>
        <v>#N/A</v>
      </c>
      <c r="BI22" s="44">
        <v>0</v>
      </c>
      <c r="BJ22" s="46" t="e">
        <f t="shared" si="40"/>
        <v>#N/A</v>
      </c>
      <c r="BK22" s="22" t="e">
        <f t="shared" si="41"/>
        <v>#N/A</v>
      </c>
      <c r="BL22" s="44">
        <v>0</v>
      </c>
      <c r="BM22" s="46" t="e">
        <f t="shared" si="42"/>
        <v>#N/A</v>
      </c>
      <c r="BN22" s="22" t="e">
        <f t="shared" si="43"/>
        <v>#N/A</v>
      </c>
      <c r="BO22" s="44">
        <v>0</v>
      </c>
      <c r="BP22" s="46" t="e">
        <f t="shared" si="44"/>
        <v>#N/A</v>
      </c>
      <c r="BQ22" s="22" t="e">
        <f t="shared" si="45"/>
        <v>#N/A</v>
      </c>
      <c r="BR22" s="44">
        <v>0</v>
      </c>
      <c r="BS22" s="46" t="e">
        <f t="shared" si="46"/>
        <v>#N/A</v>
      </c>
      <c r="BT22" s="22" t="e">
        <f t="shared" si="47"/>
        <v>#N/A</v>
      </c>
      <c r="BU22" s="44">
        <v>0</v>
      </c>
      <c r="BV22" s="46" t="e">
        <f t="shared" si="48"/>
        <v>#N/A</v>
      </c>
      <c r="BW22" s="22" t="e">
        <f t="shared" si="49"/>
        <v>#N/A</v>
      </c>
      <c r="BX22" s="44">
        <v>0</v>
      </c>
      <c r="BY22" s="46" t="e">
        <f t="shared" si="50"/>
        <v>#N/A</v>
      </c>
      <c r="BZ22" s="22" t="e">
        <f t="shared" si="51"/>
        <v>#N/A</v>
      </c>
      <c r="CA22" s="44">
        <v>0</v>
      </c>
      <c r="CB22" s="46" t="e">
        <f t="shared" si="52"/>
        <v>#N/A</v>
      </c>
      <c r="CC22" s="22" t="e">
        <f t="shared" si="53"/>
        <v>#N/A</v>
      </c>
      <c r="CD22" s="44">
        <v>0</v>
      </c>
      <c r="CE22" s="46" t="e">
        <f t="shared" si="54"/>
        <v>#N/A</v>
      </c>
      <c r="CF22" s="22" t="e">
        <f t="shared" si="55"/>
        <v>#N/A</v>
      </c>
      <c r="CG22" s="44">
        <v>0</v>
      </c>
      <c r="CH22" s="46" t="e">
        <f t="shared" si="56"/>
        <v>#N/A</v>
      </c>
      <c r="CI22" s="22" t="e">
        <f t="shared" si="57"/>
        <v>#N/A</v>
      </c>
      <c r="CJ22" s="44">
        <v>0</v>
      </c>
      <c r="CK22" s="46" t="e">
        <f t="shared" si="58"/>
        <v>#N/A</v>
      </c>
      <c r="CL22" s="22" t="e">
        <f t="shared" si="59"/>
        <v>#N/A</v>
      </c>
      <c r="CM22" s="44">
        <v>0</v>
      </c>
      <c r="CN22" s="24"/>
    </row>
    <row r="23" spans="1:92" ht="12.75" hidden="1" customHeight="1" outlineLevel="1" x14ac:dyDescent="0.2">
      <c r="A23" s="75">
        <f>Blocks!A139</f>
        <v>138</v>
      </c>
      <c r="B23" s="46" t="str">
        <f t="shared" si="0"/>
        <v xml:space="preserve"> </v>
      </c>
      <c r="C23" s="22">
        <f t="shared" si="60"/>
        <v>0</v>
      </c>
      <c r="D23" s="44">
        <v>0</v>
      </c>
      <c r="E23" s="46" t="str">
        <f t="shared" si="2"/>
        <v xml:space="preserve"> </v>
      </c>
      <c r="F23" s="22">
        <f t="shared" si="3"/>
        <v>0</v>
      </c>
      <c r="G23" s="44">
        <v>0</v>
      </c>
      <c r="H23" s="46" t="str">
        <f t="shared" si="4"/>
        <v xml:space="preserve"> </v>
      </c>
      <c r="I23" s="22">
        <f t="shared" si="5"/>
        <v>0</v>
      </c>
      <c r="J23" s="44">
        <v>0</v>
      </c>
      <c r="K23" s="46" t="str">
        <f t="shared" si="6"/>
        <v xml:space="preserve"> </v>
      </c>
      <c r="L23" s="22">
        <f t="shared" si="7"/>
        <v>0</v>
      </c>
      <c r="M23" s="44">
        <v>0</v>
      </c>
      <c r="N23" s="46" t="str">
        <f t="shared" si="8"/>
        <v xml:space="preserve"> </v>
      </c>
      <c r="O23" s="22">
        <f t="shared" si="9"/>
        <v>0</v>
      </c>
      <c r="P23" s="44">
        <v>0</v>
      </c>
      <c r="Q23" s="46" t="str">
        <f t="shared" si="10"/>
        <v xml:space="preserve"> </v>
      </c>
      <c r="R23" s="22">
        <f t="shared" si="11"/>
        <v>0</v>
      </c>
      <c r="S23" s="44">
        <v>0</v>
      </c>
      <c r="T23" s="46" t="str">
        <f t="shared" si="12"/>
        <v xml:space="preserve"> </v>
      </c>
      <c r="U23" s="22">
        <f t="shared" si="13"/>
        <v>0</v>
      </c>
      <c r="V23" s="44">
        <v>0</v>
      </c>
      <c r="W23" s="46" t="str">
        <f t="shared" si="14"/>
        <v xml:space="preserve"> </v>
      </c>
      <c r="X23" s="22">
        <f t="shared" si="15"/>
        <v>0</v>
      </c>
      <c r="Y23" s="44">
        <v>0</v>
      </c>
      <c r="Z23" s="46" t="str">
        <f t="shared" si="16"/>
        <v xml:space="preserve"> </v>
      </c>
      <c r="AA23" s="22">
        <f t="shared" si="17"/>
        <v>0</v>
      </c>
      <c r="AB23" s="44">
        <v>0</v>
      </c>
      <c r="AC23" s="46" t="str">
        <f t="shared" si="18"/>
        <v xml:space="preserve"> </v>
      </c>
      <c r="AD23" s="22">
        <f t="shared" si="19"/>
        <v>0</v>
      </c>
      <c r="AE23" s="44">
        <v>0</v>
      </c>
      <c r="AF23" s="46" t="str">
        <f t="shared" si="20"/>
        <v xml:space="preserve"> </v>
      </c>
      <c r="AG23" s="22">
        <f t="shared" si="21"/>
        <v>0</v>
      </c>
      <c r="AH23" s="44">
        <v>0</v>
      </c>
      <c r="AI23" s="46" t="str">
        <f t="shared" si="22"/>
        <v xml:space="preserve"> </v>
      </c>
      <c r="AJ23" s="22">
        <f t="shared" si="23"/>
        <v>0</v>
      </c>
      <c r="AK23" s="44">
        <v>0</v>
      </c>
      <c r="AL23" s="46" t="str">
        <f t="shared" si="24"/>
        <v xml:space="preserve"> </v>
      </c>
      <c r="AM23" s="22">
        <f t="shared" si="25"/>
        <v>0</v>
      </c>
      <c r="AN23" s="44">
        <v>0</v>
      </c>
      <c r="AO23" s="46" t="e">
        <f t="shared" si="26"/>
        <v>#N/A</v>
      </c>
      <c r="AP23" s="22" t="e">
        <f t="shared" si="27"/>
        <v>#N/A</v>
      </c>
      <c r="AQ23" s="44">
        <v>0</v>
      </c>
      <c r="AR23" s="46" t="e">
        <f t="shared" si="28"/>
        <v>#N/A</v>
      </c>
      <c r="AS23" s="22" t="e">
        <f t="shared" si="29"/>
        <v>#N/A</v>
      </c>
      <c r="AT23" s="44">
        <v>0</v>
      </c>
      <c r="AU23" s="46" t="e">
        <f t="shared" si="30"/>
        <v>#N/A</v>
      </c>
      <c r="AV23" s="22" t="e">
        <f t="shared" si="31"/>
        <v>#N/A</v>
      </c>
      <c r="AW23" s="44">
        <v>0</v>
      </c>
      <c r="AX23" s="46" t="e">
        <f t="shared" si="32"/>
        <v>#N/A</v>
      </c>
      <c r="AY23" s="22" t="e">
        <f t="shared" si="33"/>
        <v>#N/A</v>
      </c>
      <c r="AZ23" s="44">
        <v>0</v>
      </c>
      <c r="BA23" s="46" t="e">
        <f t="shared" si="34"/>
        <v>#N/A</v>
      </c>
      <c r="BB23" s="22" t="e">
        <f t="shared" si="35"/>
        <v>#N/A</v>
      </c>
      <c r="BC23" s="44">
        <v>0</v>
      </c>
      <c r="BD23" s="46" t="e">
        <f t="shared" si="36"/>
        <v>#N/A</v>
      </c>
      <c r="BE23" s="22" t="e">
        <f t="shared" si="37"/>
        <v>#N/A</v>
      </c>
      <c r="BF23" s="44">
        <v>0</v>
      </c>
      <c r="BG23" s="46" t="e">
        <f t="shared" si="38"/>
        <v>#N/A</v>
      </c>
      <c r="BH23" s="22" t="e">
        <f t="shared" si="39"/>
        <v>#N/A</v>
      </c>
      <c r="BI23" s="44">
        <v>0</v>
      </c>
      <c r="BJ23" s="46" t="e">
        <f t="shared" si="40"/>
        <v>#N/A</v>
      </c>
      <c r="BK23" s="22" t="e">
        <f t="shared" si="41"/>
        <v>#N/A</v>
      </c>
      <c r="BL23" s="44">
        <v>0</v>
      </c>
      <c r="BM23" s="46" t="e">
        <f t="shared" si="42"/>
        <v>#N/A</v>
      </c>
      <c r="BN23" s="22" t="e">
        <f t="shared" si="43"/>
        <v>#N/A</v>
      </c>
      <c r="BO23" s="44">
        <v>0</v>
      </c>
      <c r="BP23" s="46" t="e">
        <f t="shared" si="44"/>
        <v>#N/A</v>
      </c>
      <c r="BQ23" s="22" t="e">
        <f t="shared" si="45"/>
        <v>#N/A</v>
      </c>
      <c r="BR23" s="44">
        <v>0</v>
      </c>
      <c r="BS23" s="46" t="e">
        <f t="shared" si="46"/>
        <v>#N/A</v>
      </c>
      <c r="BT23" s="22" t="e">
        <f t="shared" si="47"/>
        <v>#N/A</v>
      </c>
      <c r="BU23" s="44">
        <v>0</v>
      </c>
      <c r="BV23" s="46" t="e">
        <f t="shared" si="48"/>
        <v>#N/A</v>
      </c>
      <c r="BW23" s="22" t="e">
        <f t="shared" si="49"/>
        <v>#N/A</v>
      </c>
      <c r="BX23" s="44">
        <v>0</v>
      </c>
      <c r="BY23" s="46" t="e">
        <f t="shared" si="50"/>
        <v>#N/A</v>
      </c>
      <c r="BZ23" s="22" t="e">
        <f t="shared" si="51"/>
        <v>#N/A</v>
      </c>
      <c r="CA23" s="44">
        <v>0</v>
      </c>
      <c r="CB23" s="46" t="e">
        <f t="shared" si="52"/>
        <v>#N/A</v>
      </c>
      <c r="CC23" s="22" t="e">
        <f t="shared" si="53"/>
        <v>#N/A</v>
      </c>
      <c r="CD23" s="44">
        <v>0</v>
      </c>
      <c r="CE23" s="46" t="e">
        <f t="shared" si="54"/>
        <v>#N/A</v>
      </c>
      <c r="CF23" s="22" t="e">
        <f t="shared" si="55"/>
        <v>#N/A</v>
      </c>
      <c r="CG23" s="44">
        <v>0</v>
      </c>
      <c r="CH23" s="46" t="e">
        <f t="shared" si="56"/>
        <v>#N/A</v>
      </c>
      <c r="CI23" s="22" t="e">
        <f t="shared" si="57"/>
        <v>#N/A</v>
      </c>
      <c r="CJ23" s="44">
        <v>0</v>
      </c>
      <c r="CK23" s="46" t="e">
        <f t="shared" si="58"/>
        <v>#N/A</v>
      </c>
      <c r="CL23" s="22" t="e">
        <f t="shared" si="59"/>
        <v>#N/A</v>
      </c>
      <c r="CM23" s="44">
        <v>0</v>
      </c>
      <c r="CN23" s="24"/>
    </row>
    <row r="24" spans="1:92" ht="12.75" hidden="1" customHeight="1" outlineLevel="1" x14ac:dyDescent="0.2">
      <c r="A24" s="75">
        <f>Blocks!A140</f>
        <v>139</v>
      </c>
      <c r="B24" s="46" t="str">
        <f t="shared" si="0"/>
        <v xml:space="preserve"> </v>
      </c>
      <c r="C24" s="22">
        <f t="shared" si="60"/>
        <v>0</v>
      </c>
      <c r="D24" s="44">
        <v>0</v>
      </c>
      <c r="E24" s="46" t="str">
        <f t="shared" si="2"/>
        <v xml:space="preserve"> </v>
      </c>
      <c r="F24" s="22">
        <f t="shared" si="3"/>
        <v>0</v>
      </c>
      <c r="G24" s="44">
        <v>0</v>
      </c>
      <c r="H24" s="46" t="str">
        <f t="shared" si="4"/>
        <v xml:space="preserve"> </v>
      </c>
      <c r="I24" s="22">
        <f t="shared" si="5"/>
        <v>0</v>
      </c>
      <c r="J24" s="44">
        <v>0</v>
      </c>
      <c r="K24" s="46" t="str">
        <f t="shared" si="6"/>
        <v xml:space="preserve"> </v>
      </c>
      <c r="L24" s="22">
        <f t="shared" si="7"/>
        <v>0</v>
      </c>
      <c r="M24" s="44">
        <v>0</v>
      </c>
      <c r="N24" s="46" t="str">
        <f t="shared" si="8"/>
        <v xml:space="preserve"> </v>
      </c>
      <c r="O24" s="22">
        <f t="shared" si="9"/>
        <v>0</v>
      </c>
      <c r="P24" s="44">
        <v>0</v>
      </c>
      <c r="Q24" s="46" t="str">
        <f t="shared" si="10"/>
        <v xml:space="preserve"> </v>
      </c>
      <c r="R24" s="22">
        <f t="shared" si="11"/>
        <v>0</v>
      </c>
      <c r="S24" s="44">
        <v>0</v>
      </c>
      <c r="T24" s="46" t="str">
        <f t="shared" si="12"/>
        <v xml:space="preserve"> </v>
      </c>
      <c r="U24" s="22">
        <f t="shared" si="13"/>
        <v>0</v>
      </c>
      <c r="V24" s="44">
        <v>0</v>
      </c>
      <c r="W24" s="46" t="str">
        <f t="shared" si="14"/>
        <v xml:space="preserve"> </v>
      </c>
      <c r="X24" s="22">
        <f t="shared" si="15"/>
        <v>0</v>
      </c>
      <c r="Y24" s="44">
        <v>0</v>
      </c>
      <c r="Z24" s="46" t="str">
        <f t="shared" si="16"/>
        <v xml:space="preserve"> </v>
      </c>
      <c r="AA24" s="22">
        <f t="shared" si="17"/>
        <v>0</v>
      </c>
      <c r="AB24" s="44">
        <v>0</v>
      </c>
      <c r="AC24" s="46" t="str">
        <f t="shared" si="18"/>
        <v xml:space="preserve"> </v>
      </c>
      <c r="AD24" s="22">
        <f t="shared" si="19"/>
        <v>0</v>
      </c>
      <c r="AE24" s="44">
        <v>0</v>
      </c>
      <c r="AF24" s="46" t="str">
        <f t="shared" si="20"/>
        <v xml:space="preserve"> </v>
      </c>
      <c r="AG24" s="22">
        <f t="shared" si="21"/>
        <v>0</v>
      </c>
      <c r="AH24" s="44">
        <v>0</v>
      </c>
      <c r="AI24" s="46" t="str">
        <f t="shared" si="22"/>
        <v xml:space="preserve"> </v>
      </c>
      <c r="AJ24" s="22">
        <f t="shared" si="23"/>
        <v>0</v>
      </c>
      <c r="AK24" s="44">
        <v>0</v>
      </c>
      <c r="AL24" s="46" t="str">
        <f t="shared" si="24"/>
        <v xml:space="preserve"> </v>
      </c>
      <c r="AM24" s="22">
        <f t="shared" si="25"/>
        <v>0</v>
      </c>
      <c r="AN24" s="44">
        <v>0</v>
      </c>
      <c r="AO24" s="46" t="e">
        <f t="shared" si="26"/>
        <v>#N/A</v>
      </c>
      <c r="AP24" s="22" t="e">
        <f t="shared" si="27"/>
        <v>#N/A</v>
      </c>
      <c r="AQ24" s="44">
        <v>0</v>
      </c>
      <c r="AR24" s="46" t="e">
        <f t="shared" si="28"/>
        <v>#N/A</v>
      </c>
      <c r="AS24" s="22" t="e">
        <f t="shared" si="29"/>
        <v>#N/A</v>
      </c>
      <c r="AT24" s="44">
        <v>0</v>
      </c>
      <c r="AU24" s="46" t="e">
        <f t="shared" si="30"/>
        <v>#N/A</v>
      </c>
      <c r="AV24" s="22" t="e">
        <f t="shared" si="31"/>
        <v>#N/A</v>
      </c>
      <c r="AW24" s="44">
        <v>0</v>
      </c>
      <c r="AX24" s="46" t="e">
        <f t="shared" si="32"/>
        <v>#N/A</v>
      </c>
      <c r="AY24" s="22" t="e">
        <f t="shared" si="33"/>
        <v>#N/A</v>
      </c>
      <c r="AZ24" s="44">
        <v>0</v>
      </c>
      <c r="BA24" s="46" t="e">
        <f t="shared" si="34"/>
        <v>#N/A</v>
      </c>
      <c r="BB24" s="22" t="e">
        <f t="shared" si="35"/>
        <v>#N/A</v>
      </c>
      <c r="BC24" s="44">
        <v>0</v>
      </c>
      <c r="BD24" s="46" t="e">
        <f t="shared" si="36"/>
        <v>#N/A</v>
      </c>
      <c r="BE24" s="22" t="e">
        <f t="shared" si="37"/>
        <v>#N/A</v>
      </c>
      <c r="BF24" s="44">
        <v>0</v>
      </c>
      <c r="BG24" s="46" t="e">
        <f t="shared" si="38"/>
        <v>#N/A</v>
      </c>
      <c r="BH24" s="22" t="e">
        <f t="shared" si="39"/>
        <v>#N/A</v>
      </c>
      <c r="BI24" s="44">
        <v>0</v>
      </c>
      <c r="BJ24" s="46" t="e">
        <f t="shared" si="40"/>
        <v>#N/A</v>
      </c>
      <c r="BK24" s="22" t="e">
        <f t="shared" si="41"/>
        <v>#N/A</v>
      </c>
      <c r="BL24" s="44">
        <v>0</v>
      </c>
      <c r="BM24" s="46" t="e">
        <f t="shared" si="42"/>
        <v>#N/A</v>
      </c>
      <c r="BN24" s="22" t="e">
        <f t="shared" si="43"/>
        <v>#N/A</v>
      </c>
      <c r="BO24" s="44">
        <v>0</v>
      </c>
      <c r="BP24" s="46" t="e">
        <f t="shared" si="44"/>
        <v>#N/A</v>
      </c>
      <c r="BQ24" s="22" t="e">
        <f t="shared" si="45"/>
        <v>#N/A</v>
      </c>
      <c r="BR24" s="44">
        <v>0</v>
      </c>
      <c r="BS24" s="46" t="e">
        <f t="shared" si="46"/>
        <v>#N/A</v>
      </c>
      <c r="BT24" s="22" t="e">
        <f t="shared" si="47"/>
        <v>#N/A</v>
      </c>
      <c r="BU24" s="44">
        <v>0</v>
      </c>
      <c r="BV24" s="46" t="e">
        <f t="shared" si="48"/>
        <v>#N/A</v>
      </c>
      <c r="BW24" s="22" t="e">
        <f t="shared" si="49"/>
        <v>#N/A</v>
      </c>
      <c r="BX24" s="44">
        <v>0</v>
      </c>
      <c r="BY24" s="46" t="e">
        <f t="shared" si="50"/>
        <v>#N/A</v>
      </c>
      <c r="BZ24" s="22" t="e">
        <f t="shared" si="51"/>
        <v>#N/A</v>
      </c>
      <c r="CA24" s="44">
        <v>0</v>
      </c>
      <c r="CB24" s="46" t="e">
        <f t="shared" si="52"/>
        <v>#N/A</v>
      </c>
      <c r="CC24" s="22" t="e">
        <f t="shared" si="53"/>
        <v>#N/A</v>
      </c>
      <c r="CD24" s="44">
        <v>0</v>
      </c>
      <c r="CE24" s="46" t="e">
        <f t="shared" si="54"/>
        <v>#N/A</v>
      </c>
      <c r="CF24" s="22" t="e">
        <f t="shared" si="55"/>
        <v>#N/A</v>
      </c>
      <c r="CG24" s="44">
        <v>0</v>
      </c>
      <c r="CH24" s="46" t="e">
        <f t="shared" si="56"/>
        <v>#N/A</v>
      </c>
      <c r="CI24" s="22" t="e">
        <f t="shared" si="57"/>
        <v>#N/A</v>
      </c>
      <c r="CJ24" s="44">
        <v>0</v>
      </c>
      <c r="CK24" s="46" t="e">
        <f t="shared" si="58"/>
        <v>#N/A</v>
      </c>
      <c r="CL24" s="22" t="e">
        <f t="shared" si="59"/>
        <v>#N/A</v>
      </c>
      <c r="CM24" s="44">
        <v>0</v>
      </c>
      <c r="CN24" s="24"/>
    </row>
    <row r="25" spans="1:92" ht="13.5" collapsed="1" thickBot="1" x14ac:dyDescent="0.25">
      <c r="A25" s="75">
        <f>Blocks!A141</f>
        <v>140</v>
      </c>
      <c r="B25" s="47" t="str">
        <f t="shared" si="0"/>
        <v xml:space="preserve"> </v>
      </c>
      <c r="C25" s="23">
        <f t="shared" si="60"/>
        <v>0</v>
      </c>
      <c r="D25" s="45">
        <v>0</v>
      </c>
      <c r="E25" s="47" t="str">
        <f t="shared" si="2"/>
        <v xml:space="preserve"> </v>
      </c>
      <c r="F25" s="23">
        <f t="shared" si="3"/>
        <v>0</v>
      </c>
      <c r="G25" s="45">
        <v>0</v>
      </c>
      <c r="H25" s="47" t="str">
        <f t="shared" si="4"/>
        <v xml:space="preserve"> </v>
      </c>
      <c r="I25" s="23">
        <f t="shared" si="5"/>
        <v>0</v>
      </c>
      <c r="J25" s="45">
        <v>0</v>
      </c>
      <c r="K25" s="47" t="str">
        <f t="shared" si="6"/>
        <v xml:space="preserve"> </v>
      </c>
      <c r="L25" s="23">
        <f t="shared" si="7"/>
        <v>0</v>
      </c>
      <c r="M25" s="45">
        <v>0</v>
      </c>
      <c r="N25" s="47" t="str">
        <f t="shared" si="8"/>
        <v xml:space="preserve"> </v>
      </c>
      <c r="O25" s="23">
        <f t="shared" si="9"/>
        <v>0</v>
      </c>
      <c r="P25" s="45">
        <v>0</v>
      </c>
      <c r="Q25" s="47" t="str">
        <f t="shared" si="10"/>
        <v xml:space="preserve"> </v>
      </c>
      <c r="R25" s="23">
        <f t="shared" si="11"/>
        <v>0</v>
      </c>
      <c r="S25" s="45">
        <v>0</v>
      </c>
      <c r="T25" s="47" t="str">
        <f t="shared" si="12"/>
        <v xml:space="preserve"> </v>
      </c>
      <c r="U25" s="23">
        <f t="shared" si="13"/>
        <v>0</v>
      </c>
      <c r="V25" s="45">
        <v>0</v>
      </c>
      <c r="W25" s="47" t="str">
        <f t="shared" si="14"/>
        <v xml:space="preserve"> </v>
      </c>
      <c r="X25" s="23">
        <f t="shared" si="15"/>
        <v>0</v>
      </c>
      <c r="Y25" s="45">
        <v>0</v>
      </c>
      <c r="Z25" s="47" t="str">
        <f t="shared" si="16"/>
        <v xml:space="preserve"> </v>
      </c>
      <c r="AA25" s="23">
        <f t="shared" si="17"/>
        <v>0</v>
      </c>
      <c r="AB25" s="45">
        <v>0</v>
      </c>
      <c r="AC25" s="47" t="str">
        <f t="shared" si="18"/>
        <v xml:space="preserve"> </v>
      </c>
      <c r="AD25" s="23">
        <f t="shared" si="19"/>
        <v>0</v>
      </c>
      <c r="AE25" s="45">
        <v>0</v>
      </c>
      <c r="AF25" s="47" t="str">
        <f t="shared" si="20"/>
        <v xml:space="preserve"> </v>
      </c>
      <c r="AG25" s="23">
        <f t="shared" si="21"/>
        <v>0</v>
      </c>
      <c r="AH25" s="45">
        <v>0</v>
      </c>
      <c r="AI25" s="47" t="str">
        <f t="shared" si="22"/>
        <v xml:space="preserve"> </v>
      </c>
      <c r="AJ25" s="23">
        <f t="shared" si="23"/>
        <v>0</v>
      </c>
      <c r="AK25" s="45">
        <v>0</v>
      </c>
      <c r="AL25" s="47" t="str">
        <f t="shared" si="24"/>
        <v xml:space="preserve"> </v>
      </c>
      <c r="AM25" s="23">
        <f t="shared" si="25"/>
        <v>0</v>
      </c>
      <c r="AN25" s="45">
        <v>0</v>
      </c>
      <c r="AO25" s="47" t="e">
        <f t="shared" si="26"/>
        <v>#N/A</v>
      </c>
      <c r="AP25" s="23" t="e">
        <f t="shared" si="27"/>
        <v>#N/A</v>
      </c>
      <c r="AQ25" s="45">
        <v>0</v>
      </c>
      <c r="AR25" s="47" t="e">
        <f t="shared" si="28"/>
        <v>#N/A</v>
      </c>
      <c r="AS25" s="23" t="e">
        <f t="shared" si="29"/>
        <v>#N/A</v>
      </c>
      <c r="AT25" s="45">
        <v>0</v>
      </c>
      <c r="AU25" s="47" t="e">
        <f t="shared" si="30"/>
        <v>#N/A</v>
      </c>
      <c r="AV25" s="23" t="e">
        <f t="shared" si="31"/>
        <v>#N/A</v>
      </c>
      <c r="AW25" s="45">
        <v>0</v>
      </c>
      <c r="AX25" s="47" t="e">
        <f t="shared" si="32"/>
        <v>#N/A</v>
      </c>
      <c r="AY25" s="23" t="e">
        <f t="shared" si="33"/>
        <v>#N/A</v>
      </c>
      <c r="AZ25" s="45">
        <v>0</v>
      </c>
      <c r="BA25" s="47" t="e">
        <f t="shared" si="34"/>
        <v>#N/A</v>
      </c>
      <c r="BB25" s="23" t="e">
        <f t="shared" si="35"/>
        <v>#N/A</v>
      </c>
      <c r="BC25" s="45">
        <v>0</v>
      </c>
      <c r="BD25" s="47" t="e">
        <f t="shared" si="36"/>
        <v>#N/A</v>
      </c>
      <c r="BE25" s="23" t="e">
        <f t="shared" si="37"/>
        <v>#N/A</v>
      </c>
      <c r="BF25" s="45">
        <v>0</v>
      </c>
      <c r="BG25" s="47" t="e">
        <f t="shared" si="38"/>
        <v>#N/A</v>
      </c>
      <c r="BH25" s="23" t="e">
        <f t="shared" si="39"/>
        <v>#N/A</v>
      </c>
      <c r="BI25" s="45">
        <v>0</v>
      </c>
      <c r="BJ25" s="47" t="e">
        <f t="shared" si="40"/>
        <v>#N/A</v>
      </c>
      <c r="BK25" s="23" t="e">
        <f t="shared" si="41"/>
        <v>#N/A</v>
      </c>
      <c r="BL25" s="45">
        <v>0</v>
      </c>
      <c r="BM25" s="47" t="e">
        <f t="shared" si="42"/>
        <v>#N/A</v>
      </c>
      <c r="BN25" s="23" t="e">
        <f t="shared" si="43"/>
        <v>#N/A</v>
      </c>
      <c r="BO25" s="45">
        <v>0</v>
      </c>
      <c r="BP25" s="47" t="e">
        <f t="shared" si="44"/>
        <v>#N/A</v>
      </c>
      <c r="BQ25" s="23" t="e">
        <f t="shared" si="45"/>
        <v>#N/A</v>
      </c>
      <c r="BR25" s="45">
        <v>0</v>
      </c>
      <c r="BS25" s="47" t="e">
        <f t="shared" si="46"/>
        <v>#N/A</v>
      </c>
      <c r="BT25" s="23" t="e">
        <f t="shared" si="47"/>
        <v>#N/A</v>
      </c>
      <c r="BU25" s="45">
        <v>0</v>
      </c>
      <c r="BV25" s="47" t="e">
        <f t="shared" si="48"/>
        <v>#N/A</v>
      </c>
      <c r="BW25" s="23" t="e">
        <f t="shared" si="49"/>
        <v>#N/A</v>
      </c>
      <c r="BX25" s="45">
        <v>0</v>
      </c>
      <c r="BY25" s="47" t="e">
        <f t="shared" si="50"/>
        <v>#N/A</v>
      </c>
      <c r="BZ25" s="23" t="e">
        <f t="shared" si="51"/>
        <v>#N/A</v>
      </c>
      <c r="CA25" s="45">
        <v>0</v>
      </c>
      <c r="CB25" s="47" t="e">
        <f t="shared" si="52"/>
        <v>#N/A</v>
      </c>
      <c r="CC25" s="23" t="e">
        <f t="shared" si="53"/>
        <v>#N/A</v>
      </c>
      <c r="CD25" s="45">
        <v>0</v>
      </c>
      <c r="CE25" s="47" t="e">
        <f t="shared" si="54"/>
        <v>#N/A</v>
      </c>
      <c r="CF25" s="23" t="e">
        <f t="shared" si="55"/>
        <v>#N/A</v>
      </c>
      <c r="CG25" s="45">
        <v>0</v>
      </c>
      <c r="CH25" s="47" t="e">
        <f t="shared" si="56"/>
        <v>#N/A</v>
      </c>
      <c r="CI25" s="23" t="e">
        <f t="shared" si="57"/>
        <v>#N/A</v>
      </c>
      <c r="CJ25" s="45">
        <v>0</v>
      </c>
      <c r="CK25" s="47" t="e">
        <f t="shared" si="58"/>
        <v>#N/A</v>
      </c>
      <c r="CL25" s="23" t="e">
        <f t="shared" si="59"/>
        <v>#N/A</v>
      </c>
      <c r="CM25" s="45">
        <v>0</v>
      </c>
      <c r="CN25" s="24"/>
    </row>
    <row r="26" spans="1:92" s="16" customFormat="1" ht="15.75" customHeight="1" thickBot="1" x14ac:dyDescent="0.25">
      <c r="A26" s="261" t="s">
        <v>58</v>
      </c>
      <c r="B26" s="262" t="s">
        <v>29</v>
      </c>
      <c r="C26" s="263"/>
      <c r="D26" s="264"/>
      <c r="E26" s="262" t="s">
        <v>123</v>
      </c>
      <c r="F26" s="263"/>
      <c r="G26" s="264"/>
      <c r="H26" s="262" t="s">
        <v>29</v>
      </c>
      <c r="I26" s="263"/>
      <c r="J26" s="264"/>
      <c r="K26" s="262" t="s">
        <v>29</v>
      </c>
      <c r="L26" s="263"/>
      <c r="M26" s="264"/>
      <c r="N26" s="262" t="s">
        <v>29</v>
      </c>
      <c r="O26" s="263"/>
      <c r="P26" s="264"/>
      <c r="Q26" s="262" t="s">
        <v>109</v>
      </c>
      <c r="R26" s="263"/>
      <c r="S26" s="264"/>
      <c r="T26" s="262" t="s">
        <v>29</v>
      </c>
      <c r="U26" s="263"/>
      <c r="V26" s="264"/>
      <c r="W26" s="262" t="s">
        <v>29</v>
      </c>
      <c r="X26" s="263"/>
      <c r="Y26" s="264"/>
      <c r="Z26" s="262" t="s">
        <v>29</v>
      </c>
      <c r="AA26" s="263"/>
      <c r="AB26" s="264"/>
      <c r="AC26" s="262" t="s">
        <v>98</v>
      </c>
      <c r="AD26" s="263"/>
      <c r="AE26" s="264"/>
      <c r="AF26" s="262" t="s">
        <v>151</v>
      </c>
      <c r="AG26" s="263"/>
      <c r="AH26" s="264"/>
      <c r="AI26" s="262" t="s">
        <v>157</v>
      </c>
      <c r="AJ26" s="263"/>
      <c r="AK26" s="264"/>
      <c r="AL26" s="262" t="s">
        <v>98</v>
      </c>
      <c r="AM26" s="263"/>
      <c r="AN26" s="264"/>
      <c r="AO26" s="262" t="s">
        <v>29</v>
      </c>
      <c r="AP26" s="263"/>
      <c r="AQ26" s="264"/>
      <c r="AR26" s="262" t="s">
        <v>29</v>
      </c>
      <c r="AS26" s="263"/>
      <c r="AT26" s="264"/>
      <c r="AU26" s="262" t="s">
        <v>29</v>
      </c>
      <c r="AV26" s="263"/>
      <c r="AW26" s="264"/>
      <c r="AX26" s="262" t="s">
        <v>29</v>
      </c>
      <c r="AY26" s="263"/>
      <c r="AZ26" s="264"/>
      <c r="BA26" s="262" t="s">
        <v>29</v>
      </c>
      <c r="BB26" s="263"/>
      <c r="BC26" s="264"/>
      <c r="BD26" s="262" t="s">
        <v>29</v>
      </c>
      <c r="BE26" s="263"/>
      <c r="BF26" s="264"/>
      <c r="BG26" s="262" t="s">
        <v>29</v>
      </c>
      <c r="BH26" s="263"/>
      <c r="BI26" s="264"/>
      <c r="BJ26" s="262" t="s">
        <v>29</v>
      </c>
      <c r="BK26" s="263"/>
      <c r="BL26" s="264"/>
      <c r="BM26" s="262" t="s">
        <v>29</v>
      </c>
      <c r="BN26" s="263"/>
      <c r="BO26" s="264"/>
      <c r="BP26" s="271" t="s">
        <v>29</v>
      </c>
      <c r="BQ26" s="272"/>
      <c r="BR26" s="273"/>
      <c r="BS26" s="271" t="s">
        <v>29</v>
      </c>
      <c r="BT26" s="272"/>
      <c r="BU26" s="273"/>
      <c r="BV26" s="271" t="s">
        <v>29</v>
      </c>
      <c r="BW26" s="272"/>
      <c r="BX26" s="273"/>
      <c r="BY26" s="271" t="s">
        <v>29</v>
      </c>
      <c r="BZ26" s="272"/>
      <c r="CA26" s="273"/>
      <c r="CB26" s="271" t="s">
        <v>29</v>
      </c>
      <c r="CC26" s="272"/>
      <c r="CD26" s="273"/>
      <c r="CE26" s="271" t="s">
        <v>29</v>
      </c>
      <c r="CF26" s="272"/>
      <c r="CG26" s="273"/>
      <c r="CH26" s="271" t="s">
        <v>29</v>
      </c>
      <c r="CI26" s="272"/>
      <c r="CJ26" s="273"/>
      <c r="CK26" s="271" t="s">
        <v>29</v>
      </c>
      <c r="CL26" s="272"/>
      <c r="CM26" s="273"/>
      <c r="CN26" s="78"/>
    </row>
    <row r="27" spans="1:92" s="16" customFormat="1" ht="14.25" customHeight="1" x14ac:dyDescent="0.2">
      <c r="A27" s="261"/>
      <c r="B27" s="265" t="str">
        <f>"["&amp;VLOOKUP(B$26,FPlookup,2,FALSE)&amp;"]"</f>
        <v>[]</v>
      </c>
      <c r="C27" s="266"/>
      <c r="D27" s="267"/>
      <c r="E27" s="265" t="str">
        <f>"["&amp;VLOOKUP(E$26,FPlookup,2,FALSE)&amp;"]"</f>
        <v>[lightsaber form, telekinetic]</v>
      </c>
      <c r="F27" s="266"/>
      <c r="G27" s="267"/>
      <c r="H27" s="265" t="str">
        <f>"["&amp;VLOOKUP(H$26,FPlookup,2,FALSE)&amp;"]"</f>
        <v>[]</v>
      </c>
      <c r="I27" s="266"/>
      <c r="J27" s="267"/>
      <c r="K27" s="265" t="str">
        <f>"["&amp;VLOOKUP(K$26,FPlookup,2,FALSE)&amp;"]"</f>
        <v>[]</v>
      </c>
      <c r="L27" s="266"/>
      <c r="M27" s="267"/>
      <c r="N27" s="265" t="str">
        <f>"["&amp;VLOOKUP(N$26,FPlookup,2,FALSE)&amp;"]"</f>
        <v>[]</v>
      </c>
      <c r="O27" s="266"/>
      <c r="P27" s="267"/>
      <c r="Q27" s="265" t="str">
        <f>"["&amp;VLOOKUP(Q$26,FPlookup,2,FALSE)&amp;"]"</f>
        <v>[dark side]</v>
      </c>
      <c r="R27" s="266"/>
      <c r="S27" s="267"/>
      <c r="T27" s="265" t="str">
        <f>"["&amp;VLOOKUP(T$26,FPlookup,2,FALSE)&amp;"]"</f>
        <v>[]</v>
      </c>
      <c r="U27" s="266"/>
      <c r="V27" s="267"/>
      <c r="W27" s="265" t="str">
        <f>"["&amp;VLOOKUP(W$26,FPlookup,2,FALSE)&amp;"]"</f>
        <v>[]</v>
      </c>
      <c r="X27" s="266"/>
      <c r="Y27" s="267"/>
      <c r="Z27" s="265" t="str">
        <f>"["&amp;VLOOKUP(Z$26,FPlookup,2,FALSE)&amp;"]"</f>
        <v>[]</v>
      </c>
      <c r="AA27" s="266"/>
      <c r="AB27" s="267"/>
      <c r="AC27" s="265" t="str">
        <f>"["&amp;VLOOKUP(AC$26,FPlookup,2,FALSE)&amp;"]"</f>
        <v>[dark side]</v>
      </c>
      <c r="AD27" s="266"/>
      <c r="AE27" s="267"/>
      <c r="AF27" s="265" t="str">
        <f>"["&amp;VLOOKUP(AF$26,FPlookup,2,FALSE)&amp;"]"</f>
        <v>[telekinetic]</v>
      </c>
      <c r="AG27" s="266"/>
      <c r="AH27" s="267"/>
      <c r="AI27" s="265" t="str">
        <f>"["&amp;VLOOKUP(AI$26,FPlookup,2,FALSE)&amp;"]"</f>
        <v>[dark side]</v>
      </c>
      <c r="AJ27" s="266"/>
      <c r="AK27" s="267"/>
      <c r="AL27" s="265" t="str">
        <f>"["&amp;VLOOKUP(AL$26,FPlookup,2,FALSE)&amp;"]"</f>
        <v>[dark side]</v>
      </c>
      <c r="AM27" s="266"/>
      <c r="AN27" s="267"/>
      <c r="AO27" s="265" t="str">
        <f>"["&amp;VLOOKUP(AO$26,FPlookup,2,FALSE)&amp;"]"</f>
        <v>[]</v>
      </c>
      <c r="AP27" s="266"/>
      <c r="AQ27" s="267"/>
      <c r="AR27" s="265" t="str">
        <f>"["&amp;VLOOKUP(AR$26,FPlookup,2,FALSE)&amp;"]"</f>
        <v>[]</v>
      </c>
      <c r="AS27" s="266"/>
      <c r="AT27" s="267"/>
      <c r="AU27" s="265" t="str">
        <f>"["&amp;VLOOKUP(AU$26,FPlookup,2,FALSE)&amp;"]"</f>
        <v>[]</v>
      </c>
      <c r="AV27" s="266"/>
      <c r="AW27" s="267"/>
      <c r="AX27" s="265" t="str">
        <f>"["&amp;VLOOKUP(AX$26,FPlookup,2,FALSE)&amp;"]"</f>
        <v>[]</v>
      </c>
      <c r="AY27" s="266"/>
      <c r="AZ27" s="267"/>
      <c r="BA27" s="265" t="str">
        <f>"["&amp;VLOOKUP(BA$26,FPlookup,2,FALSE)&amp;"]"</f>
        <v>[]</v>
      </c>
      <c r="BB27" s="266"/>
      <c r="BC27" s="267"/>
      <c r="BD27" s="265" t="str">
        <f>"["&amp;VLOOKUP(BD$26,FPlookup,2,FALSE)&amp;"]"</f>
        <v>[]</v>
      </c>
      <c r="BE27" s="266"/>
      <c r="BF27" s="267"/>
      <c r="BG27" s="265" t="str">
        <f>"["&amp;VLOOKUP(BG$26,FPlookup,2,FALSE)&amp;"]"</f>
        <v>[]</v>
      </c>
      <c r="BH27" s="266"/>
      <c r="BI27" s="267"/>
      <c r="BJ27" s="265" t="str">
        <f>"["&amp;VLOOKUP(BJ$26,FPlookup,2,FALSE)&amp;"]"</f>
        <v>[]</v>
      </c>
      <c r="BK27" s="266"/>
      <c r="BL27" s="267"/>
      <c r="BM27" s="265" t="str">
        <f>"["&amp;VLOOKUP(BM$26,FPlookup,2,FALSE)&amp;"]"</f>
        <v>[]</v>
      </c>
      <c r="BN27" s="266"/>
      <c r="BO27" s="267"/>
      <c r="BP27" s="265" t="str">
        <f>"["&amp;VLOOKUP(BP$26,FPlookup,2,FALSE)&amp;"]"</f>
        <v>[]</v>
      </c>
      <c r="BQ27" s="266"/>
      <c r="BR27" s="267"/>
      <c r="BS27" s="265" t="str">
        <f>"["&amp;VLOOKUP(BS$26,FPlookup,2,FALSE)&amp;"]"</f>
        <v>[]</v>
      </c>
      <c r="BT27" s="266"/>
      <c r="BU27" s="267"/>
      <c r="BV27" s="265" t="str">
        <f>"["&amp;VLOOKUP(BV$26,FPlookup,2,FALSE)&amp;"]"</f>
        <v>[]</v>
      </c>
      <c r="BW27" s="266"/>
      <c r="BX27" s="267"/>
      <c r="BY27" s="265" t="str">
        <f>"["&amp;VLOOKUP(BY$26,FPlookup,2,FALSE)&amp;"]"</f>
        <v>[]</v>
      </c>
      <c r="BZ27" s="266"/>
      <c r="CA27" s="267"/>
      <c r="CB27" s="265" t="str">
        <f>"["&amp;VLOOKUP(CB$26,FPlookup,2,FALSE)&amp;"]"</f>
        <v>[]</v>
      </c>
      <c r="CC27" s="266"/>
      <c r="CD27" s="267"/>
      <c r="CE27" s="265" t="str">
        <f>"["&amp;VLOOKUP(CE$26,FPlookup,2,FALSE)&amp;"]"</f>
        <v>[]</v>
      </c>
      <c r="CF27" s="266"/>
      <c r="CG27" s="267"/>
      <c r="CH27" s="265" t="str">
        <f>"["&amp;VLOOKUP(CH$26,FPlookup,2,FALSE)&amp;"]"</f>
        <v>[]</v>
      </c>
      <c r="CI27" s="266"/>
      <c r="CJ27" s="267"/>
      <c r="CK27" s="265" t="str">
        <f>"["&amp;VLOOKUP(CK$26,FPlookup,2,FALSE)&amp;"]"</f>
        <v>[]</v>
      </c>
      <c r="CL27" s="266"/>
      <c r="CM27" s="267"/>
      <c r="CN27" s="78"/>
    </row>
    <row r="28" spans="1:92" s="50" customFormat="1" ht="159.75" customHeight="1" thickBot="1" x14ac:dyDescent="0.25">
      <c r="A28" s="261"/>
      <c r="B28" s="268" t="str">
        <f>VLOOKUP(B26,FPlookup,14,FALSE)</f>
        <v xml:space="preserve"> </v>
      </c>
      <c r="C28" s="269"/>
      <c r="D28" s="270"/>
      <c r="E28" s="268" t="str">
        <f>VLOOKUP(E26,FPlookup,14,FALSE)</f>
        <v>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v>
      </c>
      <c r="F28" s="269"/>
      <c r="G28" s="270"/>
      <c r="H28" s="268" t="str">
        <f>VLOOKUP(H26,FPlookup,14,FALSE)</f>
        <v xml:space="preserve"> </v>
      </c>
      <c r="I28" s="269"/>
      <c r="J28" s="270"/>
      <c r="K28" s="268" t="str">
        <f>VLOOKUP(K26,FPlookup,14,FALSE)</f>
        <v xml:space="preserve"> </v>
      </c>
      <c r="L28" s="269"/>
      <c r="M28" s="270"/>
      <c r="N28" s="268" t="str">
        <f>VLOOKUP(N26,FPlookup,14,FALSE)</f>
        <v xml:space="preserve"> </v>
      </c>
      <c r="O28" s="269"/>
      <c r="P28" s="270"/>
      <c r="Q28" s="268" t="str">
        <f>VLOOKUP(Q26,FPlookup,14,FALSE)</f>
        <v>Dark Rage (swift; you) • Dark Side
DC15: +2 attack  and damage with melee weapons until the end of your next turn
DC20: as DC 15 except +4 to attack and damage
DC25: as DC 15 except +6 to attack and damage
Spend a Force Point to extend rage until end of encounterFALSE</v>
      </c>
      <c r="R28" s="269"/>
      <c r="S28" s="270"/>
      <c r="T28" s="268" t="str">
        <f>VLOOKUP(T26,FPlookup,14,FALSE)</f>
        <v xml:space="preserve"> </v>
      </c>
      <c r="U28" s="269"/>
      <c r="V28" s="270"/>
      <c r="W28" s="268" t="str">
        <f>VLOOKUP(W26,FPlookup,14,FALSE)</f>
        <v xml:space="preserve"> </v>
      </c>
      <c r="X28" s="269"/>
      <c r="Y28" s="270"/>
      <c r="Z28" s="268" t="str">
        <f>VLOOKUP(Z26,FPlookup,14,FALSE)</f>
        <v xml:space="preserve"> </v>
      </c>
      <c r="AA28" s="269"/>
      <c r="AB28" s="270"/>
      <c r="AC28" s="268" t="str">
        <f>VLOOKUP(AC26,FPlookup,14,FALSE)</f>
        <v>Corruption (standard; one creature within 12 squares and line of sight) • Dark Side
DC 15: {Use the Force} vs. Fortitude, 2d6 damage, half next turn if you exceed Fortitude by 5 or more
DC 20: 3d6 damage
DC 25: 4d6 damage
DC 30: 5d6 damage
Spend a Force Point for all adjacent to target take half once if over their Fortitude</v>
      </c>
      <c r="AD28" s="269"/>
      <c r="AE28" s="270"/>
      <c r="AF28" s="268" t="str">
        <f>VLOOKUP(AF26,FPlookup,14,FALSE)</f>
        <v>Force Grip (standard; one target within 12 squares) • Telekinetic
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v>
      </c>
      <c r="AG28" s="269"/>
      <c r="AH28" s="270"/>
      <c r="AI28" s="268" t="str">
        <f>VLOOKUP(AI26,FPlookup,14,FALSE)</f>
        <v>Force Scream (standard; all targets within 12 squares and line of sight) • Dark Side
DC 15: {Use the Force} vs. Fortitude, 1d6 Force damage and -5 to target's threshold until end of your next turn
DC 20: as DC 15, except 2d6 Force damage
DC 25: as DC 15, except 3d6 Force damage
DC 30: as DC 15, except 4d6 Force damage
Spend a Force Point to reduce damage threshold by -10</v>
      </c>
      <c r="AJ28" s="269"/>
      <c r="AK28" s="270"/>
      <c r="AL28" s="268" t="str">
        <f>VLOOKUP(AL26,FPlookup,14,FALSE)</f>
        <v>Corruption (standard; one creature within 12 squares and line of sight) • Dark Side
DC 15: {Use the Force} vs. Fortitude, 2d6 damage, half next turn if you exceed Fortitude by 5 or more
DC 20: 3d6 damage
DC 25: 4d6 damage
DC 30: 5d6 damage
Spend a Force Point for all adjacent to target take half once if over their Fortitude</v>
      </c>
      <c r="AM28" s="269"/>
      <c r="AN28" s="270"/>
      <c r="AO28" s="268" t="str">
        <f>VLOOKUP(AO26,FPlookup,14,FALSE)</f>
        <v xml:space="preserve"> </v>
      </c>
      <c r="AP28" s="269"/>
      <c r="AQ28" s="270"/>
      <c r="AR28" s="268" t="str">
        <f>VLOOKUP(AR26,FPlookup,14,FALSE)</f>
        <v xml:space="preserve"> </v>
      </c>
      <c r="AS28" s="269"/>
      <c r="AT28" s="270"/>
      <c r="AU28" s="268" t="str">
        <f>VLOOKUP(AU26,FPlookup,14,FALSE)</f>
        <v xml:space="preserve"> </v>
      </c>
      <c r="AV28" s="269"/>
      <c r="AW28" s="270"/>
      <c r="AX28" s="268" t="str">
        <f>VLOOKUP(AX26,FPlookup,14,FALSE)</f>
        <v xml:space="preserve"> </v>
      </c>
      <c r="AY28" s="269"/>
      <c r="AZ28" s="270"/>
      <c r="BA28" s="268" t="str">
        <f>VLOOKUP(BA26,FPlookup,14,FALSE)</f>
        <v xml:space="preserve"> </v>
      </c>
      <c r="BB28" s="269"/>
      <c r="BC28" s="270"/>
      <c r="BD28" s="268" t="str">
        <f>VLOOKUP(BD26,FPlookup,14,FALSE)</f>
        <v xml:space="preserve"> </v>
      </c>
      <c r="BE28" s="269"/>
      <c r="BF28" s="270"/>
      <c r="BG28" s="268" t="str">
        <f>VLOOKUP(BG26,FPlookup,14,FALSE)</f>
        <v xml:space="preserve"> </v>
      </c>
      <c r="BH28" s="269"/>
      <c r="BI28" s="270"/>
      <c r="BJ28" s="268" t="str">
        <f>VLOOKUP(BJ26,FPlookup,14,FALSE)</f>
        <v xml:space="preserve"> </v>
      </c>
      <c r="BK28" s="269"/>
      <c r="BL28" s="270"/>
      <c r="BM28" s="268" t="str">
        <f>VLOOKUP(BM26,FPlookup,14,FALSE)</f>
        <v xml:space="preserve"> </v>
      </c>
      <c r="BN28" s="269"/>
      <c r="BO28" s="270"/>
      <c r="BP28" s="268" t="str">
        <f>VLOOKUP(BP26,FPlookup,14,FALSE)</f>
        <v xml:space="preserve"> </v>
      </c>
      <c r="BQ28" s="269"/>
      <c r="BR28" s="270"/>
      <c r="BS28" s="268" t="str">
        <f>VLOOKUP(BS26,FPlookup,14,FALSE)</f>
        <v xml:space="preserve"> </v>
      </c>
      <c r="BT28" s="269"/>
      <c r="BU28" s="270"/>
      <c r="BV28" s="268" t="str">
        <f>VLOOKUP(BV26,FPlookup,14,FALSE)</f>
        <v xml:space="preserve"> </v>
      </c>
      <c r="BW28" s="269"/>
      <c r="BX28" s="270"/>
      <c r="BY28" s="268" t="str">
        <f>VLOOKUP(BY26,FPlookup,14,FALSE)</f>
        <v xml:space="preserve"> </v>
      </c>
      <c r="BZ28" s="269"/>
      <c r="CA28" s="270"/>
      <c r="CB28" s="268" t="str">
        <f>VLOOKUP(CB26,FPlookup,14,FALSE)</f>
        <v xml:space="preserve"> </v>
      </c>
      <c r="CC28" s="269"/>
      <c r="CD28" s="270"/>
      <c r="CE28" s="268" t="str">
        <f>VLOOKUP(CE26,FPlookup,14,FALSE)</f>
        <v xml:space="preserve"> </v>
      </c>
      <c r="CF28" s="269"/>
      <c r="CG28" s="270"/>
      <c r="CH28" s="268" t="str">
        <f>VLOOKUP(CH26,FPlookup,14,FALSE)</f>
        <v xml:space="preserve"> </v>
      </c>
      <c r="CI28" s="269"/>
      <c r="CJ28" s="270"/>
      <c r="CK28" s="268" t="str">
        <f>VLOOKUP(CK26,FPlookup,14,FALSE)</f>
        <v xml:space="preserve"> </v>
      </c>
      <c r="CL28" s="269"/>
      <c r="CM28" s="270"/>
      <c r="CN28" s="79"/>
    </row>
    <row r="29" spans="1:92" ht="14.25" customHeight="1" x14ac:dyDescent="0.2">
      <c r="A29" s="75"/>
      <c r="B29" s="24"/>
      <c r="C29" s="76"/>
      <c r="D29" s="76"/>
      <c r="E29" s="24"/>
      <c r="F29" s="76"/>
      <c r="G29" s="76"/>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row>
  </sheetData>
  <mergeCells count="121">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A26:A28"/>
    <mergeCell ref="H26:J26"/>
    <mergeCell ref="H27:J27"/>
    <mergeCell ref="H28:J28"/>
    <mergeCell ref="K26:M26"/>
    <mergeCell ref="K27:M27"/>
    <mergeCell ref="K28:M28"/>
    <mergeCell ref="B26:D26"/>
    <mergeCell ref="B28:D28"/>
    <mergeCell ref="E26:G26"/>
    <mergeCell ref="E28:G28"/>
    <mergeCell ref="B27:D27"/>
    <mergeCell ref="E27:G27"/>
  </mergeCells>
  <conditionalFormatting sqref="B4:B25">
    <cfRule type="expression" dxfId="29" priority="62">
      <formula>C4=0</formula>
    </cfRule>
  </conditionalFormatting>
  <conditionalFormatting sqref="E4:E25">
    <cfRule type="expression" dxfId="28" priority="29">
      <formula>F4=0</formula>
    </cfRule>
  </conditionalFormatting>
  <conditionalFormatting sqref="CK4:CK25">
    <cfRule type="expression" dxfId="27" priority="1">
      <formula>CL4=0</formula>
    </cfRule>
  </conditionalFormatting>
  <conditionalFormatting sqref="H4:H25">
    <cfRule type="expression" dxfId="26" priority="28">
      <formula>I4=0</formula>
    </cfRule>
  </conditionalFormatting>
  <conditionalFormatting sqref="K4:K25">
    <cfRule type="expression" dxfId="25" priority="27">
      <formula>L4=0</formula>
    </cfRule>
  </conditionalFormatting>
  <conditionalFormatting sqref="N4:N25">
    <cfRule type="expression" dxfId="24" priority="26">
      <formula>O4=0</formula>
    </cfRule>
  </conditionalFormatting>
  <conditionalFormatting sqref="Q4:Q25">
    <cfRule type="expression" dxfId="23" priority="25">
      <formula>R4=0</formula>
    </cfRule>
  </conditionalFormatting>
  <conditionalFormatting sqref="T4:T25">
    <cfRule type="expression" dxfId="22" priority="24">
      <formula>U4=0</formula>
    </cfRule>
  </conditionalFormatting>
  <conditionalFormatting sqref="W4:W25">
    <cfRule type="expression" dxfId="21" priority="23">
      <formula>X4=0</formula>
    </cfRule>
  </conditionalFormatting>
  <conditionalFormatting sqref="Z4:Z25">
    <cfRule type="expression" dxfId="20" priority="22">
      <formula>AA4=0</formula>
    </cfRule>
  </conditionalFormatting>
  <conditionalFormatting sqref="AC4:AC25">
    <cfRule type="expression" dxfId="19" priority="21">
      <formula>AD4=0</formula>
    </cfRule>
  </conditionalFormatting>
  <conditionalFormatting sqref="AF4:AF25">
    <cfRule type="expression" dxfId="18" priority="20">
      <formula>AG4=0</formula>
    </cfRule>
  </conditionalFormatting>
  <conditionalFormatting sqref="AI4:AI25">
    <cfRule type="expression" dxfId="17" priority="19">
      <formula>AJ4=0</formula>
    </cfRule>
  </conditionalFormatting>
  <conditionalFormatting sqref="AL4:AL25">
    <cfRule type="expression" dxfId="16" priority="18">
      <formula>AM4=0</formula>
    </cfRule>
  </conditionalFormatting>
  <conditionalFormatting sqref="AO4:AO25">
    <cfRule type="expression" dxfId="15" priority="17">
      <formula>AP4=0</formula>
    </cfRule>
  </conditionalFormatting>
  <conditionalFormatting sqref="AR4:AR25">
    <cfRule type="expression" dxfId="14" priority="16">
      <formula>AS4=0</formula>
    </cfRule>
  </conditionalFormatting>
  <conditionalFormatting sqref="AU4:AU25">
    <cfRule type="expression" dxfId="13" priority="15">
      <formula>AV4=0</formula>
    </cfRule>
  </conditionalFormatting>
  <conditionalFormatting sqref="AX4:AX25">
    <cfRule type="expression" dxfId="12" priority="14">
      <formula>AY4=0</formula>
    </cfRule>
  </conditionalFormatting>
  <conditionalFormatting sqref="BA4:BA25">
    <cfRule type="expression" dxfId="11" priority="13">
      <formula>BB4=0</formula>
    </cfRule>
  </conditionalFormatting>
  <conditionalFormatting sqref="BD4:BD25">
    <cfRule type="expression" dxfId="10" priority="12">
      <formula>BE4=0</formula>
    </cfRule>
  </conditionalFormatting>
  <conditionalFormatting sqref="BG4:BG25">
    <cfRule type="expression" dxfId="9" priority="11">
      <formula>BH4=0</formula>
    </cfRule>
  </conditionalFormatting>
  <conditionalFormatting sqref="BJ4:BJ25">
    <cfRule type="expression" dxfId="8" priority="10">
      <formula>BK4=0</formula>
    </cfRule>
  </conditionalFormatting>
  <conditionalFormatting sqref="BM4:BM25">
    <cfRule type="expression" dxfId="7" priority="9">
      <formula>BN4=0</formula>
    </cfRule>
  </conditionalFormatting>
  <conditionalFormatting sqref="BP4:BP25">
    <cfRule type="expression" dxfId="6" priority="8">
      <formula>BQ4=0</formula>
    </cfRule>
  </conditionalFormatting>
  <conditionalFormatting sqref="BS4:BS25">
    <cfRule type="expression" dxfId="5" priority="7">
      <formula>BT4=0</formula>
    </cfRule>
  </conditionalFormatting>
  <conditionalFormatting sqref="BV4:BV25">
    <cfRule type="expression" dxfId="4" priority="6">
      <formula>BW4=0</formula>
    </cfRule>
  </conditionalFormatting>
  <conditionalFormatting sqref="BY4:BY25">
    <cfRule type="expression" dxfId="3" priority="5">
      <formula>BZ4=0</formula>
    </cfRule>
  </conditionalFormatting>
  <conditionalFormatting sqref="CB4:CB25">
    <cfRule type="expression" dxfId="2" priority="4">
      <formula>CC4=0</formula>
    </cfRule>
  </conditionalFormatting>
  <conditionalFormatting sqref="CE4:CE25">
    <cfRule type="expression" dxfId="1" priority="3">
      <formula>CF4=0</formula>
    </cfRule>
  </conditionalFormatting>
  <conditionalFormatting sqref="CH4:CH25">
    <cfRule type="expression" dxfId="0" priority="2">
      <formula>CI4=0</formula>
    </cfRule>
  </conditionalFormatting>
  <dataValidations count="1">
    <dataValidation type="list" allowBlank="1" showInputMessage="1" showErrorMessage="1" sqref="B26 Z26 CE26 CH26 CK26 Q26 T26 E26 H26 K26 N26 W26 AC26 AF26 AI26 AL26 AO26 AR26 AU26 AX26 BA26 BD26 BG26 BJ26 BP26 BS26 BV26 BY26 CB26 BM26">
      <formula1>FP</formula1>
    </dataValidation>
  </dataValidations>
  <pageMargins left="0.7" right="0.7" top="0.75" bottom="0.75" header="0.3" footer="0.3"/>
  <pageSetup paperSize="3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3" sqref="B3"/>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24"/>
      <c r="B1" s="74" t="s">
        <v>20</v>
      </c>
      <c r="C1" s="74"/>
      <c r="D1" s="74" t="s">
        <v>21</v>
      </c>
      <c r="E1" s="24"/>
    </row>
    <row r="2" spans="1:5" ht="15.75" x14ac:dyDescent="0.25">
      <c r="A2" s="24"/>
      <c r="B2" s="71"/>
      <c r="C2" s="71"/>
      <c r="D2" s="71"/>
      <c r="E2" s="24"/>
    </row>
    <row r="3" spans="1:5" s="56" customFormat="1" ht="18" x14ac:dyDescent="0.25">
      <c r="A3" s="72"/>
      <c r="B3" s="70" t="s">
        <v>454</v>
      </c>
      <c r="C3" s="72"/>
      <c r="D3" s="70" t="s">
        <v>3642</v>
      </c>
      <c r="E3" s="72"/>
    </row>
    <row r="4" spans="1:5" s="56" customFormat="1" ht="15" x14ac:dyDescent="0.2">
      <c r="A4" s="72"/>
      <c r="B4" s="69" t="str">
        <f>VLOOKUP(B3,Talents,2,FALSE)&amp;" - "&amp;VLOOKUP(B3,Talents,4,FALSE)</f>
        <v>The Force [Dark Side] - 101</v>
      </c>
      <c r="C4" s="24"/>
      <c r="D4" s="69" t="str">
        <f>VLOOKUP(D3,Feats,3,FALSE)</f>
        <v>KotOR 33</v>
      </c>
      <c r="E4" s="72"/>
    </row>
    <row r="5" spans="1:5" s="56" customFormat="1" ht="15.75" thickBot="1" x14ac:dyDescent="0.25">
      <c r="A5" s="72"/>
      <c r="B5" s="68"/>
      <c r="C5" s="24"/>
      <c r="D5"/>
      <c r="E5" s="72"/>
    </row>
    <row r="6" spans="1:5" ht="303.75" customHeight="1" thickBot="1" x14ac:dyDescent="0.25">
      <c r="A6" s="24"/>
      <c r="B6" s="48" t="str">
        <f>VLOOKUP(B3,Talents,3,FALSE)</f>
        <v>You and allies within 6 squares gain +1 bonus to all defenses until the end of the encounter as a standard action</v>
      </c>
      <c r="C6" s="24"/>
      <c r="D6" s="67" t="str">
        <f>VLOOKUP(D3,Feats,2,FALSE)</f>
        <v>Double Strength bonus to damage. Once per encounter upon dealing unarmed damage, make an unarmed attack against Fortitude defense to knock opponent prone</v>
      </c>
      <c r="E6" s="24"/>
    </row>
    <row r="7" spans="1:5" ht="15" x14ac:dyDescent="0.2">
      <c r="A7" s="24"/>
      <c r="B7" s="73"/>
      <c r="C7" s="24"/>
      <c r="D7" s="24"/>
      <c r="E7" s="24"/>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28" customWidth="1"/>
    <col min="8" max="11" width="1.85546875" customWidth="1"/>
    <col min="13" max="13" width="9.140625" style="29"/>
    <col min="14" max="14" width="75.28515625" style="28" customWidth="1"/>
  </cols>
  <sheetData>
    <row r="1" spans="1:14" s="25" customFormat="1" ht="15" x14ac:dyDescent="0.25">
      <c r="A1" s="25" t="s">
        <v>59</v>
      </c>
      <c r="B1" s="25" t="s">
        <v>60</v>
      </c>
      <c r="C1" s="25" t="s">
        <v>61</v>
      </c>
      <c r="D1" s="25" t="s">
        <v>62</v>
      </c>
      <c r="E1" s="25" t="s">
        <v>63</v>
      </c>
      <c r="F1" s="25" t="s">
        <v>64</v>
      </c>
      <c r="G1" s="26" t="s">
        <v>65</v>
      </c>
      <c r="H1" s="25" t="s">
        <v>66</v>
      </c>
      <c r="I1" s="25" t="s">
        <v>67</v>
      </c>
      <c r="J1" s="25" t="s">
        <v>68</v>
      </c>
      <c r="K1" s="25" t="s">
        <v>69</v>
      </c>
      <c r="L1" s="25" t="s">
        <v>70</v>
      </c>
      <c r="M1" s="27" t="s">
        <v>71</v>
      </c>
      <c r="N1" s="26" t="s">
        <v>72</v>
      </c>
    </row>
    <row r="2" spans="1:14" s="25" customFormat="1" ht="15" x14ac:dyDescent="0.25">
      <c r="A2" s="25" t="s">
        <v>29</v>
      </c>
      <c r="G2" s="26"/>
      <c r="M2" s="27"/>
      <c r="N2" s="26" t="s">
        <v>29</v>
      </c>
    </row>
    <row r="3" spans="1:14" ht="89.25" x14ac:dyDescent="0.2">
      <c r="A3" t="s">
        <v>73</v>
      </c>
      <c r="B3" t="s">
        <v>74</v>
      </c>
      <c r="C3" t="s">
        <v>75</v>
      </c>
      <c r="D3" t="s">
        <v>76</v>
      </c>
      <c r="G3" s="28" t="s">
        <v>4545</v>
      </c>
      <c r="I3" t="s">
        <v>77</v>
      </c>
      <c r="L3" t="s">
        <v>78</v>
      </c>
      <c r="N3" s="28" t="s">
        <v>4546</v>
      </c>
    </row>
    <row r="4" spans="1:14" ht="63.75" x14ac:dyDescent="0.2">
      <c r="A4" t="s">
        <v>79</v>
      </c>
      <c r="B4" t="s">
        <v>80</v>
      </c>
      <c r="C4" t="s">
        <v>75</v>
      </c>
      <c r="D4" t="s">
        <v>81</v>
      </c>
      <c r="E4">
        <v>12</v>
      </c>
      <c r="F4" t="s">
        <v>82</v>
      </c>
      <c r="G4" s="28" t="s">
        <v>4928</v>
      </c>
      <c r="K4" t="s">
        <v>77</v>
      </c>
      <c r="L4" t="s">
        <v>83</v>
      </c>
      <c r="M4" s="29" t="s">
        <v>34</v>
      </c>
      <c r="N4" s="28" t="s">
        <v>4929</v>
      </c>
    </row>
    <row r="5" spans="1:14" ht="51" x14ac:dyDescent="0.2">
      <c r="A5" t="s">
        <v>84</v>
      </c>
      <c r="B5" t="s">
        <v>74</v>
      </c>
      <c r="C5" t="s">
        <v>85</v>
      </c>
      <c r="D5" t="s">
        <v>86</v>
      </c>
      <c r="G5" s="28" t="s">
        <v>4547</v>
      </c>
      <c r="I5" t="s">
        <v>77</v>
      </c>
      <c r="L5" t="s">
        <v>78</v>
      </c>
      <c r="N5" s="28" t="s">
        <v>4548</v>
      </c>
    </row>
    <row r="6" spans="1:14" ht="76.5" x14ac:dyDescent="0.2">
      <c r="A6" t="s">
        <v>87</v>
      </c>
      <c r="B6" s="30" t="s">
        <v>34</v>
      </c>
      <c r="C6" t="s">
        <v>85</v>
      </c>
      <c r="D6" t="s">
        <v>86</v>
      </c>
      <c r="G6" s="28" t="s">
        <v>4549</v>
      </c>
      <c r="L6">
        <v>96</v>
      </c>
      <c r="M6" s="29" t="s">
        <v>34</v>
      </c>
      <c r="N6" s="28" t="s">
        <v>4550</v>
      </c>
    </row>
    <row r="7" spans="1:14" ht="51" x14ac:dyDescent="0.2">
      <c r="A7" t="s">
        <v>88</v>
      </c>
      <c r="C7" t="s">
        <v>85</v>
      </c>
      <c r="D7" t="s">
        <v>4551</v>
      </c>
      <c r="E7">
        <v>12</v>
      </c>
      <c r="F7" t="s">
        <v>82</v>
      </c>
      <c r="G7" s="28" t="s">
        <v>4930</v>
      </c>
      <c r="L7" t="s">
        <v>89</v>
      </c>
      <c r="N7" s="28" t="s">
        <v>4931</v>
      </c>
    </row>
    <row r="8" spans="1:14" ht="63.75" x14ac:dyDescent="0.2">
      <c r="A8" t="s">
        <v>90</v>
      </c>
      <c r="B8" t="s">
        <v>74</v>
      </c>
      <c r="C8" t="s">
        <v>75</v>
      </c>
      <c r="D8" t="s">
        <v>86</v>
      </c>
      <c r="G8" s="28" t="s">
        <v>4552</v>
      </c>
      <c r="I8" t="s">
        <v>77</v>
      </c>
      <c r="L8" t="s">
        <v>78</v>
      </c>
      <c r="N8" s="28" t="s">
        <v>4553</v>
      </c>
    </row>
    <row r="9" spans="1:14" ht="76.5" x14ac:dyDescent="0.2">
      <c r="A9" t="s">
        <v>91</v>
      </c>
      <c r="C9" t="s">
        <v>75</v>
      </c>
      <c r="D9" t="s">
        <v>86</v>
      </c>
      <c r="G9" s="28" t="s">
        <v>4554</v>
      </c>
      <c r="L9" t="s">
        <v>92</v>
      </c>
      <c r="M9" s="29" t="s">
        <v>34</v>
      </c>
      <c r="N9" s="28" t="s">
        <v>4555</v>
      </c>
    </row>
    <row r="10" spans="1:14" ht="51" x14ac:dyDescent="0.2">
      <c r="A10" t="s">
        <v>93</v>
      </c>
      <c r="C10" t="s">
        <v>75</v>
      </c>
      <c r="D10" t="s">
        <v>81</v>
      </c>
      <c r="E10">
        <v>12</v>
      </c>
      <c r="F10" t="s">
        <v>82</v>
      </c>
      <c r="G10" s="28" t="s">
        <v>4932</v>
      </c>
      <c r="L10" t="s">
        <v>83</v>
      </c>
      <c r="N10" s="28" t="s">
        <v>4933</v>
      </c>
    </row>
    <row r="11" spans="1:14" ht="102" x14ac:dyDescent="0.2">
      <c r="A11" t="s">
        <v>94</v>
      </c>
      <c r="B11" t="s">
        <v>74</v>
      </c>
      <c r="C11" t="s">
        <v>95</v>
      </c>
      <c r="D11" t="s">
        <v>96</v>
      </c>
      <c r="G11" s="28" t="s">
        <v>4556</v>
      </c>
      <c r="I11" t="s">
        <v>77</v>
      </c>
      <c r="L11" t="s">
        <v>78</v>
      </c>
      <c r="N11" s="28" t="s">
        <v>4557</v>
      </c>
    </row>
    <row r="12" spans="1:14" ht="102" x14ac:dyDescent="0.2">
      <c r="A12" t="s">
        <v>97</v>
      </c>
      <c r="C12" t="s">
        <v>85</v>
      </c>
      <c r="D12" t="s">
        <v>86</v>
      </c>
      <c r="G12" s="28" t="s">
        <v>4558</v>
      </c>
      <c r="L12" t="s">
        <v>89</v>
      </c>
      <c r="M12" s="29" t="s">
        <v>4539</v>
      </c>
      <c r="N12" s="28" t="s">
        <v>4559</v>
      </c>
    </row>
    <row r="13" spans="1:14" ht="89.25" x14ac:dyDescent="0.2">
      <c r="A13" t="s">
        <v>98</v>
      </c>
      <c r="B13" t="s">
        <v>99</v>
      </c>
      <c r="C13" t="s">
        <v>75</v>
      </c>
      <c r="D13" t="s">
        <v>100</v>
      </c>
      <c r="E13">
        <v>12</v>
      </c>
      <c r="F13" t="s">
        <v>82</v>
      </c>
      <c r="G13" s="28" t="s">
        <v>4934</v>
      </c>
      <c r="H13" t="s">
        <v>101</v>
      </c>
      <c r="L13" t="s">
        <v>102</v>
      </c>
      <c r="M13" s="29" t="s">
        <v>34</v>
      </c>
      <c r="N13" s="28" t="s">
        <v>4935</v>
      </c>
    </row>
    <row r="14" spans="1:14" ht="89.25" x14ac:dyDescent="0.2">
      <c r="A14" t="s">
        <v>103</v>
      </c>
      <c r="C14" t="s">
        <v>104</v>
      </c>
      <c r="D14" t="s">
        <v>86</v>
      </c>
      <c r="G14" s="28" t="s">
        <v>105</v>
      </c>
      <c r="L14" t="s">
        <v>89</v>
      </c>
      <c r="M14" s="29" t="s">
        <v>34</v>
      </c>
      <c r="N14" s="28" t="s">
        <v>4560</v>
      </c>
    </row>
    <row r="15" spans="1:14" ht="89.25" x14ac:dyDescent="0.2">
      <c r="A15" t="s">
        <v>106</v>
      </c>
      <c r="C15" t="s">
        <v>75</v>
      </c>
      <c r="D15" t="s">
        <v>107</v>
      </c>
      <c r="E15">
        <v>12</v>
      </c>
      <c r="F15" t="s">
        <v>82</v>
      </c>
      <c r="G15" s="28" t="s">
        <v>4561</v>
      </c>
      <c r="L15" t="s">
        <v>108</v>
      </c>
      <c r="M15" s="29" t="s">
        <v>34</v>
      </c>
      <c r="N15" s="28" t="s">
        <v>4562</v>
      </c>
    </row>
    <row r="16" spans="1:14" ht="76.5" x14ac:dyDescent="0.2">
      <c r="A16" t="s">
        <v>109</v>
      </c>
      <c r="B16" t="s">
        <v>99</v>
      </c>
      <c r="C16" t="s">
        <v>85</v>
      </c>
      <c r="D16" t="s">
        <v>86</v>
      </c>
      <c r="G16" s="28" t="s">
        <v>4563</v>
      </c>
      <c r="H16" t="s">
        <v>101</v>
      </c>
      <c r="L16">
        <v>96</v>
      </c>
      <c r="M16" s="29" t="s">
        <v>4542</v>
      </c>
      <c r="N16" s="28" t="s">
        <v>4564</v>
      </c>
    </row>
    <row r="17" spans="1:14" ht="102" x14ac:dyDescent="0.2">
      <c r="A17" t="s">
        <v>110</v>
      </c>
      <c r="B17" t="s">
        <v>99</v>
      </c>
      <c r="C17" t="s">
        <v>75</v>
      </c>
      <c r="D17" t="s">
        <v>111</v>
      </c>
      <c r="E17" t="s">
        <v>112</v>
      </c>
      <c r="G17" s="28" t="s">
        <v>4537</v>
      </c>
      <c r="H17" t="s">
        <v>101</v>
      </c>
      <c r="L17" t="s">
        <v>83</v>
      </c>
      <c r="M17" s="29" t="s">
        <v>34</v>
      </c>
      <c r="N17" s="28" t="s">
        <v>4565</v>
      </c>
    </row>
    <row r="18" spans="1:14" ht="102" x14ac:dyDescent="0.2">
      <c r="A18" t="s">
        <v>113</v>
      </c>
      <c r="B18" t="s">
        <v>74</v>
      </c>
      <c r="C18" t="s">
        <v>104</v>
      </c>
      <c r="D18" t="s">
        <v>86</v>
      </c>
      <c r="G18" s="28" t="s">
        <v>4936</v>
      </c>
      <c r="I18" t="s">
        <v>77</v>
      </c>
      <c r="L18" t="s">
        <v>114</v>
      </c>
      <c r="M18" s="29" t="s">
        <v>34</v>
      </c>
      <c r="N18" s="28" t="s">
        <v>4937</v>
      </c>
    </row>
    <row r="19" spans="1:14" ht="89.25" x14ac:dyDescent="0.2">
      <c r="A19" t="s">
        <v>115</v>
      </c>
      <c r="B19" t="s">
        <v>80</v>
      </c>
      <c r="C19" t="s">
        <v>75</v>
      </c>
      <c r="D19" t="s">
        <v>107</v>
      </c>
      <c r="E19">
        <v>12</v>
      </c>
      <c r="F19" t="s">
        <v>82</v>
      </c>
      <c r="G19" s="28" t="s">
        <v>116</v>
      </c>
      <c r="K19" t="s">
        <v>77</v>
      </c>
      <c r="L19" t="s">
        <v>83</v>
      </c>
      <c r="M19" s="29" t="s">
        <v>34</v>
      </c>
      <c r="N19" s="28" t="s">
        <v>4566</v>
      </c>
    </row>
    <row r="20" spans="1:14" ht="102" x14ac:dyDescent="0.2">
      <c r="A20" t="s">
        <v>117</v>
      </c>
      <c r="B20" t="s">
        <v>74</v>
      </c>
      <c r="C20" t="s">
        <v>75</v>
      </c>
      <c r="D20" t="s">
        <v>118</v>
      </c>
      <c r="G20" s="28" t="s">
        <v>119</v>
      </c>
      <c r="I20" t="s">
        <v>77</v>
      </c>
      <c r="L20" t="s">
        <v>114</v>
      </c>
      <c r="N20" s="28" t="s">
        <v>4567</v>
      </c>
    </row>
    <row r="21" spans="1:14" ht="127.5" x14ac:dyDescent="0.2">
      <c r="A21" t="s">
        <v>120</v>
      </c>
      <c r="C21" t="s">
        <v>75</v>
      </c>
      <c r="D21" t="s">
        <v>121</v>
      </c>
      <c r="E21">
        <v>6</v>
      </c>
      <c r="F21" t="s">
        <v>82</v>
      </c>
      <c r="G21" s="28" t="s">
        <v>122</v>
      </c>
      <c r="L21" t="s">
        <v>108</v>
      </c>
      <c r="N21" s="28" t="s">
        <v>4568</v>
      </c>
    </row>
    <row r="22" spans="1:14" ht="102" x14ac:dyDescent="0.2">
      <c r="A22" t="s">
        <v>123</v>
      </c>
      <c r="B22" t="s">
        <v>124</v>
      </c>
      <c r="C22" t="s">
        <v>75</v>
      </c>
      <c r="D22" t="s">
        <v>4569</v>
      </c>
      <c r="E22">
        <v>6</v>
      </c>
      <c r="F22" t="s">
        <v>82</v>
      </c>
      <c r="G22" s="28" t="s">
        <v>125</v>
      </c>
      <c r="I22" t="s">
        <v>77</v>
      </c>
      <c r="L22" t="s">
        <v>114</v>
      </c>
      <c r="N22" s="28" t="s">
        <v>4570</v>
      </c>
    </row>
    <row r="23" spans="1:14" ht="76.5" x14ac:dyDescent="0.2">
      <c r="A23" t="s">
        <v>126</v>
      </c>
      <c r="C23" t="s">
        <v>75</v>
      </c>
      <c r="D23" t="s">
        <v>86</v>
      </c>
      <c r="G23" s="28" t="s">
        <v>127</v>
      </c>
      <c r="L23" t="s">
        <v>128</v>
      </c>
      <c r="N23" s="28" t="s">
        <v>4571</v>
      </c>
    </row>
    <row r="24" spans="1:14" ht="63.75" x14ac:dyDescent="0.2">
      <c r="A24" t="s">
        <v>129</v>
      </c>
      <c r="B24" t="s">
        <v>130</v>
      </c>
      <c r="C24" t="s">
        <v>131</v>
      </c>
      <c r="D24" t="s">
        <v>259</v>
      </c>
      <c r="E24">
        <v>12</v>
      </c>
      <c r="F24" t="s">
        <v>82</v>
      </c>
      <c r="G24" s="28" t="s">
        <v>132</v>
      </c>
      <c r="H24" t="s">
        <v>133</v>
      </c>
      <c r="J24" t="s">
        <v>77</v>
      </c>
      <c r="L24" t="s">
        <v>134</v>
      </c>
      <c r="N24" s="28" t="s">
        <v>4572</v>
      </c>
    </row>
    <row r="25" spans="1:14" ht="114.75" x14ac:dyDescent="0.2">
      <c r="A25" t="s">
        <v>135</v>
      </c>
      <c r="B25" t="s">
        <v>74</v>
      </c>
      <c r="C25" t="s">
        <v>75</v>
      </c>
      <c r="D25" t="s">
        <v>86</v>
      </c>
      <c r="G25" s="28" t="s">
        <v>4573</v>
      </c>
      <c r="I25" t="s">
        <v>77</v>
      </c>
      <c r="L25" t="s">
        <v>136</v>
      </c>
      <c r="M25" s="29" t="s">
        <v>4574</v>
      </c>
      <c r="N25" s="28" t="s">
        <v>4575</v>
      </c>
    </row>
    <row r="26" spans="1:14" ht="89.25" x14ac:dyDescent="0.2">
      <c r="A26" t="s">
        <v>137</v>
      </c>
      <c r="C26" t="s">
        <v>138</v>
      </c>
      <c r="D26" t="s">
        <v>139</v>
      </c>
      <c r="G26" s="28" t="s">
        <v>4938</v>
      </c>
      <c r="L26">
        <v>96</v>
      </c>
      <c r="M26" s="29" t="s">
        <v>140</v>
      </c>
      <c r="N26" s="28" t="s">
        <v>4939</v>
      </c>
    </row>
    <row r="27" spans="1:14" ht="89.25" x14ac:dyDescent="0.2">
      <c r="A27" t="s">
        <v>141</v>
      </c>
      <c r="B27" t="s">
        <v>99</v>
      </c>
      <c r="C27" t="s">
        <v>85</v>
      </c>
      <c r="D27" t="s">
        <v>142</v>
      </c>
      <c r="E27">
        <v>12</v>
      </c>
      <c r="F27" t="s">
        <v>82</v>
      </c>
      <c r="G27" s="28" t="s">
        <v>4940</v>
      </c>
      <c r="H27" t="s">
        <v>101</v>
      </c>
      <c r="L27" t="s">
        <v>128</v>
      </c>
      <c r="M27" s="29" t="s">
        <v>143</v>
      </c>
      <c r="N27" s="28" t="s">
        <v>4941</v>
      </c>
    </row>
    <row r="28" spans="1:14" ht="51" x14ac:dyDescent="0.2">
      <c r="A28" t="s">
        <v>144</v>
      </c>
      <c r="B28" t="s">
        <v>74</v>
      </c>
      <c r="C28" t="s">
        <v>104</v>
      </c>
      <c r="D28" t="s">
        <v>86</v>
      </c>
      <c r="G28" s="28" t="s">
        <v>4942</v>
      </c>
      <c r="I28" t="s">
        <v>77</v>
      </c>
      <c r="L28" t="s">
        <v>136</v>
      </c>
      <c r="M28" s="29" t="s">
        <v>4576</v>
      </c>
      <c r="N28" s="28" t="s">
        <v>4943</v>
      </c>
    </row>
    <row r="29" spans="1:14" ht="114.75" x14ac:dyDescent="0.2">
      <c r="A29" t="s">
        <v>145</v>
      </c>
      <c r="C29" t="s">
        <v>138</v>
      </c>
      <c r="D29" t="s">
        <v>146</v>
      </c>
      <c r="E29">
        <v>6</v>
      </c>
      <c r="F29" t="s">
        <v>82</v>
      </c>
      <c r="G29" s="28" t="s">
        <v>4577</v>
      </c>
      <c r="L29" t="s">
        <v>108</v>
      </c>
      <c r="M29" s="29" t="s">
        <v>4578</v>
      </c>
      <c r="N29" s="28" t="s">
        <v>4579</v>
      </c>
    </row>
    <row r="30" spans="1:14" ht="76.5" x14ac:dyDescent="0.2">
      <c r="A30" t="s">
        <v>147</v>
      </c>
      <c r="C30" t="s">
        <v>75</v>
      </c>
      <c r="D30" t="s">
        <v>148</v>
      </c>
      <c r="E30">
        <v>12</v>
      </c>
      <c r="F30" t="s">
        <v>82</v>
      </c>
      <c r="G30" s="28" t="s">
        <v>4944</v>
      </c>
      <c r="L30" t="s">
        <v>149</v>
      </c>
      <c r="M30" s="29" t="s">
        <v>34</v>
      </c>
      <c r="N30" s="28" t="s">
        <v>4945</v>
      </c>
    </row>
    <row r="31" spans="1:14" ht="51" x14ac:dyDescent="0.2">
      <c r="A31" t="s">
        <v>150</v>
      </c>
      <c r="C31" t="s">
        <v>75</v>
      </c>
      <c r="D31" t="s">
        <v>4580</v>
      </c>
      <c r="E31">
        <v>12</v>
      </c>
      <c r="F31" t="s">
        <v>82</v>
      </c>
      <c r="G31" s="28" t="s">
        <v>4946</v>
      </c>
      <c r="K31" t="s">
        <v>77</v>
      </c>
      <c r="L31">
        <v>97</v>
      </c>
      <c r="M31" s="29" t="s">
        <v>34</v>
      </c>
      <c r="N31" s="28" t="s">
        <v>4947</v>
      </c>
    </row>
    <row r="32" spans="1:14" ht="102" x14ac:dyDescent="0.2">
      <c r="A32" t="s">
        <v>151</v>
      </c>
      <c r="B32" t="s">
        <v>80</v>
      </c>
      <c r="C32" t="s">
        <v>75</v>
      </c>
      <c r="D32" t="s">
        <v>4580</v>
      </c>
      <c r="E32">
        <v>12</v>
      </c>
      <c r="F32" t="s">
        <v>82</v>
      </c>
      <c r="G32" s="28" t="s">
        <v>4948</v>
      </c>
      <c r="K32" t="s">
        <v>77</v>
      </c>
      <c r="L32">
        <v>97</v>
      </c>
      <c r="M32" s="29" t="s">
        <v>4541</v>
      </c>
      <c r="N32" s="28" t="s">
        <v>4949</v>
      </c>
    </row>
    <row r="33" spans="1:14" ht="114.75" x14ac:dyDescent="0.2">
      <c r="A33" t="s">
        <v>152</v>
      </c>
      <c r="B33" t="s">
        <v>153</v>
      </c>
      <c r="C33" t="s">
        <v>75</v>
      </c>
      <c r="D33" t="s">
        <v>154</v>
      </c>
      <c r="G33" s="28" t="s">
        <v>4581</v>
      </c>
      <c r="H33" t="s">
        <v>133</v>
      </c>
      <c r="L33" t="s">
        <v>108</v>
      </c>
      <c r="M33" s="29" t="s">
        <v>4582</v>
      </c>
      <c r="N33" s="28" t="s">
        <v>4583</v>
      </c>
    </row>
    <row r="34" spans="1:14" ht="63.75" x14ac:dyDescent="0.2">
      <c r="A34" t="s">
        <v>155</v>
      </c>
      <c r="B34" t="s">
        <v>99</v>
      </c>
      <c r="C34" t="s">
        <v>75</v>
      </c>
      <c r="D34" t="s">
        <v>156</v>
      </c>
      <c r="E34">
        <v>6</v>
      </c>
      <c r="F34" t="s">
        <v>82</v>
      </c>
      <c r="G34" s="28" t="s">
        <v>4950</v>
      </c>
      <c r="H34" t="s">
        <v>101</v>
      </c>
      <c r="L34">
        <v>97</v>
      </c>
      <c r="M34" s="29" t="s">
        <v>34</v>
      </c>
      <c r="N34" s="28" t="s">
        <v>4951</v>
      </c>
    </row>
    <row r="35" spans="1:14" ht="102" x14ac:dyDescent="0.2">
      <c r="A35" t="s">
        <v>157</v>
      </c>
      <c r="B35" t="s">
        <v>99</v>
      </c>
      <c r="C35" t="s">
        <v>75</v>
      </c>
      <c r="D35" t="s">
        <v>158</v>
      </c>
      <c r="E35">
        <v>12</v>
      </c>
      <c r="G35" s="28" t="s">
        <v>4952</v>
      </c>
      <c r="H35" t="s">
        <v>101</v>
      </c>
      <c r="L35" t="s">
        <v>128</v>
      </c>
      <c r="M35" s="29" t="s">
        <v>159</v>
      </c>
      <c r="N35" s="28" t="s">
        <v>4953</v>
      </c>
    </row>
    <row r="36" spans="1:14" ht="102" x14ac:dyDescent="0.2">
      <c r="A36" s="31" t="s">
        <v>160</v>
      </c>
      <c r="B36" t="s">
        <v>80</v>
      </c>
      <c r="C36" t="s">
        <v>104</v>
      </c>
      <c r="D36" t="s">
        <v>86</v>
      </c>
      <c r="G36" s="28" t="s">
        <v>4584</v>
      </c>
      <c r="K36" t="s">
        <v>77</v>
      </c>
      <c r="L36" t="s">
        <v>134</v>
      </c>
      <c r="M36" s="29" t="s">
        <v>34</v>
      </c>
      <c r="N36" s="28" t="s">
        <v>4585</v>
      </c>
    </row>
    <row r="37" spans="1:14" ht="120" x14ac:dyDescent="0.25">
      <c r="A37" s="32" t="s">
        <v>160</v>
      </c>
      <c r="B37" s="32" t="s">
        <v>80</v>
      </c>
      <c r="C37" s="32" t="s">
        <v>104</v>
      </c>
      <c r="D37" s="32" t="s">
        <v>86</v>
      </c>
      <c r="E37" s="32"/>
      <c r="F37" s="32"/>
      <c r="G37" s="33" t="s">
        <v>4584</v>
      </c>
      <c r="H37" s="32"/>
      <c r="I37" s="32"/>
      <c r="J37" s="32"/>
      <c r="K37" s="32" t="s">
        <v>77</v>
      </c>
      <c r="L37" s="32" t="s">
        <v>149</v>
      </c>
      <c r="M37" s="34" t="s">
        <v>34</v>
      </c>
      <c r="N37" s="28" t="s">
        <v>4585</v>
      </c>
    </row>
    <row r="38" spans="1:14" ht="51" x14ac:dyDescent="0.2">
      <c r="A38" t="s">
        <v>161</v>
      </c>
      <c r="B38" t="s">
        <v>80</v>
      </c>
      <c r="C38" t="s">
        <v>75</v>
      </c>
      <c r="D38" t="s">
        <v>162</v>
      </c>
      <c r="E38">
        <v>6</v>
      </c>
      <c r="F38" t="s">
        <v>82</v>
      </c>
      <c r="G38" s="28" t="s">
        <v>4954</v>
      </c>
      <c r="K38" t="s">
        <v>77</v>
      </c>
      <c r="L38">
        <v>97</v>
      </c>
      <c r="M38" s="29" t="s">
        <v>34</v>
      </c>
      <c r="N38" s="28" t="s">
        <v>4955</v>
      </c>
    </row>
    <row r="39" spans="1:14" ht="76.5" x14ac:dyDescent="0.2">
      <c r="A39" s="31" t="s">
        <v>163</v>
      </c>
      <c r="B39" t="s">
        <v>164</v>
      </c>
      <c r="C39" t="s">
        <v>75</v>
      </c>
      <c r="D39" t="s">
        <v>86</v>
      </c>
      <c r="G39" s="28" t="s">
        <v>4586</v>
      </c>
      <c r="H39" t="s">
        <v>101</v>
      </c>
      <c r="K39" t="s">
        <v>77</v>
      </c>
      <c r="L39" t="s">
        <v>149</v>
      </c>
      <c r="M39" s="29" t="s">
        <v>34</v>
      </c>
      <c r="N39" s="28" t="s">
        <v>4587</v>
      </c>
    </row>
    <row r="40" spans="1:14" ht="127.5" x14ac:dyDescent="0.2">
      <c r="A40" t="s">
        <v>165</v>
      </c>
      <c r="B40" t="s">
        <v>99</v>
      </c>
      <c r="C40" t="s">
        <v>75</v>
      </c>
      <c r="D40" t="s">
        <v>166</v>
      </c>
      <c r="E40">
        <v>12</v>
      </c>
      <c r="F40" t="s">
        <v>82</v>
      </c>
      <c r="G40" s="28" t="s">
        <v>4588</v>
      </c>
      <c r="H40" t="s">
        <v>101</v>
      </c>
      <c r="L40" t="s">
        <v>167</v>
      </c>
      <c r="M40" s="29" t="s">
        <v>4589</v>
      </c>
      <c r="N40" s="28" t="s">
        <v>4590</v>
      </c>
    </row>
    <row r="41" spans="1:14" ht="63.75" x14ac:dyDescent="0.2">
      <c r="A41" t="s">
        <v>168</v>
      </c>
      <c r="C41" t="s">
        <v>75</v>
      </c>
      <c r="D41">
        <v>1</v>
      </c>
      <c r="E41">
        <v>6</v>
      </c>
      <c r="F41" t="s">
        <v>82</v>
      </c>
      <c r="G41" s="28" t="s">
        <v>4956</v>
      </c>
      <c r="L41">
        <v>98</v>
      </c>
      <c r="M41" s="29" t="s">
        <v>34</v>
      </c>
      <c r="N41" s="28" t="s">
        <v>4957</v>
      </c>
    </row>
    <row r="42" spans="1:14" ht="89.25" x14ac:dyDescent="0.2">
      <c r="A42" t="s">
        <v>169</v>
      </c>
      <c r="B42" t="s">
        <v>80</v>
      </c>
      <c r="C42" t="s">
        <v>75</v>
      </c>
      <c r="D42" t="s">
        <v>4591</v>
      </c>
      <c r="E42">
        <v>12</v>
      </c>
      <c r="F42" t="s">
        <v>82</v>
      </c>
      <c r="G42" s="28" t="s">
        <v>4958</v>
      </c>
      <c r="K42" t="s">
        <v>77</v>
      </c>
      <c r="L42">
        <v>98</v>
      </c>
      <c r="M42" s="29" t="s">
        <v>4543</v>
      </c>
      <c r="N42" s="28" t="s">
        <v>4959</v>
      </c>
    </row>
    <row r="43" spans="1:14" ht="89.25" x14ac:dyDescent="0.2">
      <c r="A43" t="s">
        <v>170</v>
      </c>
      <c r="C43" t="s">
        <v>85</v>
      </c>
      <c r="D43" t="s">
        <v>86</v>
      </c>
      <c r="G43" s="28" t="s">
        <v>171</v>
      </c>
      <c r="L43" t="s">
        <v>167</v>
      </c>
      <c r="N43" s="28" t="s">
        <v>4592</v>
      </c>
    </row>
    <row r="44" spans="1:14" ht="140.25" x14ac:dyDescent="0.2">
      <c r="A44" t="s">
        <v>172</v>
      </c>
      <c r="B44" t="s">
        <v>80</v>
      </c>
      <c r="C44" t="s">
        <v>75</v>
      </c>
      <c r="D44" t="s">
        <v>173</v>
      </c>
      <c r="E44">
        <v>12</v>
      </c>
      <c r="F44" t="s">
        <v>82</v>
      </c>
      <c r="G44" s="28" t="s">
        <v>4960</v>
      </c>
      <c r="K44" t="s">
        <v>77</v>
      </c>
      <c r="L44" t="s">
        <v>174</v>
      </c>
      <c r="M44" s="29" t="s">
        <v>4593</v>
      </c>
      <c r="N44" s="28" t="s">
        <v>4961</v>
      </c>
    </row>
    <row r="45" spans="1:14" ht="102" x14ac:dyDescent="0.2">
      <c r="A45" t="s">
        <v>175</v>
      </c>
      <c r="B45" t="s">
        <v>99</v>
      </c>
      <c r="C45" t="s">
        <v>75</v>
      </c>
      <c r="D45" t="s">
        <v>176</v>
      </c>
      <c r="G45" s="28" t="s">
        <v>177</v>
      </c>
      <c r="H45" t="s">
        <v>101</v>
      </c>
      <c r="L45" t="s">
        <v>167</v>
      </c>
      <c r="N45" s="28" t="s">
        <v>4594</v>
      </c>
    </row>
    <row r="46" spans="1:14" ht="89.25" x14ac:dyDescent="0.2">
      <c r="A46" t="s">
        <v>178</v>
      </c>
      <c r="B46" t="s">
        <v>74</v>
      </c>
      <c r="C46" t="s">
        <v>75</v>
      </c>
      <c r="D46" t="s">
        <v>86</v>
      </c>
      <c r="G46" s="28" t="s">
        <v>4595</v>
      </c>
      <c r="I46" t="s">
        <v>77</v>
      </c>
      <c r="L46" t="s">
        <v>136</v>
      </c>
      <c r="M46" s="29" t="s">
        <v>4596</v>
      </c>
      <c r="N46" s="28" t="s">
        <v>4597</v>
      </c>
    </row>
    <row r="47" spans="1:14" ht="114.75" x14ac:dyDescent="0.2">
      <c r="A47" t="s">
        <v>179</v>
      </c>
      <c r="B47" t="s">
        <v>74</v>
      </c>
      <c r="C47" t="s">
        <v>85</v>
      </c>
      <c r="D47" t="s">
        <v>86</v>
      </c>
      <c r="G47" s="28" t="s">
        <v>4598</v>
      </c>
      <c r="I47" t="s">
        <v>77</v>
      </c>
      <c r="L47" t="s">
        <v>180</v>
      </c>
      <c r="M47" s="29" t="s">
        <v>4599</v>
      </c>
      <c r="N47" s="28" t="s">
        <v>4600</v>
      </c>
    </row>
    <row r="48" spans="1:14" ht="102" x14ac:dyDescent="0.2">
      <c r="A48" t="s">
        <v>181</v>
      </c>
      <c r="C48" t="s">
        <v>182</v>
      </c>
      <c r="D48" t="s">
        <v>86</v>
      </c>
      <c r="G48" s="28" t="s">
        <v>4601</v>
      </c>
      <c r="L48" t="s">
        <v>183</v>
      </c>
      <c r="M48" s="29" t="s">
        <v>4602</v>
      </c>
      <c r="N48" s="28" t="s">
        <v>4603</v>
      </c>
    </row>
    <row r="49" spans="1:14" ht="114.75" x14ac:dyDescent="0.2">
      <c r="A49" t="s">
        <v>184</v>
      </c>
      <c r="B49" t="s">
        <v>153</v>
      </c>
      <c r="C49" t="s">
        <v>85</v>
      </c>
      <c r="D49" t="s">
        <v>185</v>
      </c>
      <c r="E49">
        <v>6</v>
      </c>
      <c r="F49" t="s">
        <v>82</v>
      </c>
      <c r="G49" s="28" t="s">
        <v>186</v>
      </c>
      <c r="H49" t="s">
        <v>133</v>
      </c>
      <c r="L49" t="s">
        <v>183</v>
      </c>
      <c r="N49" s="28" t="s">
        <v>4604</v>
      </c>
    </row>
    <row r="50" spans="1:14" ht="63.75" x14ac:dyDescent="0.2">
      <c r="A50" t="s">
        <v>187</v>
      </c>
      <c r="B50" t="s">
        <v>80</v>
      </c>
      <c r="C50" t="s">
        <v>104</v>
      </c>
      <c r="D50" t="s">
        <v>188</v>
      </c>
      <c r="G50" s="28" t="s">
        <v>4962</v>
      </c>
      <c r="K50" t="s">
        <v>77</v>
      </c>
      <c r="L50" t="s">
        <v>183</v>
      </c>
      <c r="N50" s="28" t="s">
        <v>4963</v>
      </c>
    </row>
    <row r="51" spans="1:14" ht="63.75" x14ac:dyDescent="0.2">
      <c r="A51" t="s">
        <v>189</v>
      </c>
      <c r="C51" t="s">
        <v>75</v>
      </c>
      <c r="D51" t="s">
        <v>190</v>
      </c>
      <c r="E51">
        <v>6</v>
      </c>
      <c r="F51" t="s">
        <v>82</v>
      </c>
      <c r="G51" s="28" t="s">
        <v>4605</v>
      </c>
      <c r="L51" t="s">
        <v>174</v>
      </c>
      <c r="M51" s="29" t="s">
        <v>34</v>
      </c>
      <c r="N51" s="28" t="s">
        <v>4606</v>
      </c>
    </row>
    <row r="52" spans="1:14" ht="89.25" x14ac:dyDescent="0.2">
      <c r="A52" t="s">
        <v>191</v>
      </c>
      <c r="B52" t="s">
        <v>80</v>
      </c>
      <c r="C52" t="s">
        <v>75</v>
      </c>
      <c r="D52" t="s">
        <v>86</v>
      </c>
      <c r="E52">
        <v>12</v>
      </c>
      <c r="G52" s="28" t="s">
        <v>4964</v>
      </c>
      <c r="K52" t="s">
        <v>77</v>
      </c>
      <c r="L52" t="s">
        <v>149</v>
      </c>
      <c r="N52" s="28" t="s">
        <v>4965</v>
      </c>
    </row>
    <row r="53" spans="1:14" ht="76.5" x14ac:dyDescent="0.2">
      <c r="A53" t="s">
        <v>192</v>
      </c>
      <c r="B53" t="s">
        <v>80</v>
      </c>
      <c r="C53" t="s">
        <v>182</v>
      </c>
      <c r="D53" t="s">
        <v>86</v>
      </c>
      <c r="G53" s="28" t="s">
        <v>193</v>
      </c>
      <c r="K53" t="s">
        <v>77</v>
      </c>
      <c r="L53" t="s">
        <v>92</v>
      </c>
      <c r="N53" s="28" t="s">
        <v>4607</v>
      </c>
    </row>
    <row r="54" spans="1:14" ht="63.75" x14ac:dyDescent="0.2">
      <c r="A54" t="s">
        <v>194</v>
      </c>
      <c r="B54" t="s">
        <v>99</v>
      </c>
      <c r="C54" t="s">
        <v>75</v>
      </c>
      <c r="D54" t="s">
        <v>195</v>
      </c>
      <c r="E54" t="s">
        <v>196</v>
      </c>
      <c r="G54" s="28" t="s">
        <v>4966</v>
      </c>
      <c r="H54" t="s">
        <v>101</v>
      </c>
      <c r="L54" t="s">
        <v>134</v>
      </c>
      <c r="M54" s="29" t="s">
        <v>34</v>
      </c>
      <c r="N54" s="28" t="s">
        <v>4967</v>
      </c>
    </row>
    <row r="55" spans="1:14" ht="63.75" x14ac:dyDescent="0.2">
      <c r="A55" t="s">
        <v>197</v>
      </c>
      <c r="B55" t="s">
        <v>74</v>
      </c>
      <c r="C55" t="s">
        <v>104</v>
      </c>
      <c r="D55" t="s">
        <v>198</v>
      </c>
      <c r="G55" s="28" t="s">
        <v>4968</v>
      </c>
      <c r="I55" t="s">
        <v>77</v>
      </c>
      <c r="L55" t="s">
        <v>180</v>
      </c>
      <c r="M55" s="29" t="s">
        <v>4608</v>
      </c>
      <c r="N55" s="28" t="s">
        <v>4969</v>
      </c>
    </row>
    <row r="56" spans="1:14" ht="63.75" x14ac:dyDescent="0.2">
      <c r="A56" t="s">
        <v>199</v>
      </c>
      <c r="B56" t="s">
        <v>153</v>
      </c>
      <c r="C56" t="s">
        <v>75</v>
      </c>
      <c r="D56">
        <v>1</v>
      </c>
      <c r="E56">
        <v>6</v>
      </c>
      <c r="F56" t="s">
        <v>82</v>
      </c>
      <c r="G56" s="28" t="s">
        <v>4970</v>
      </c>
      <c r="H56" t="s">
        <v>133</v>
      </c>
      <c r="L56" t="s">
        <v>200</v>
      </c>
      <c r="M56" s="29" t="s">
        <v>34</v>
      </c>
      <c r="N56" s="28" t="s">
        <v>4971</v>
      </c>
    </row>
    <row r="57" spans="1:14" ht="102" x14ac:dyDescent="0.2">
      <c r="A57" t="s">
        <v>201</v>
      </c>
      <c r="B57" t="s">
        <v>202</v>
      </c>
      <c r="C57" t="s">
        <v>75</v>
      </c>
      <c r="D57" t="s">
        <v>203</v>
      </c>
      <c r="E57">
        <v>6</v>
      </c>
      <c r="F57" t="s">
        <v>82</v>
      </c>
      <c r="G57" s="28" t="s">
        <v>4972</v>
      </c>
      <c r="H57" t="s">
        <v>101</v>
      </c>
      <c r="J57" t="s">
        <v>77</v>
      </c>
      <c r="L57" t="s">
        <v>183</v>
      </c>
      <c r="N57" s="28" t="s">
        <v>4973</v>
      </c>
    </row>
    <row r="58" spans="1:14" ht="102" x14ac:dyDescent="0.2">
      <c r="A58" t="s">
        <v>53</v>
      </c>
      <c r="B58" t="s">
        <v>204</v>
      </c>
      <c r="C58" t="s">
        <v>75</v>
      </c>
      <c r="D58" t="s">
        <v>100</v>
      </c>
      <c r="E58">
        <v>12</v>
      </c>
      <c r="F58" t="s">
        <v>82</v>
      </c>
      <c r="G58" s="28" t="s">
        <v>4974</v>
      </c>
      <c r="J58" t="s">
        <v>77</v>
      </c>
      <c r="L58" t="s">
        <v>205</v>
      </c>
      <c r="M58" s="29" t="s">
        <v>206</v>
      </c>
      <c r="N58" s="28" t="s">
        <v>4975</v>
      </c>
    </row>
    <row r="59" spans="1:14" ht="140.25" x14ac:dyDescent="0.2">
      <c r="A59" t="s">
        <v>207</v>
      </c>
      <c r="B59" t="s">
        <v>204</v>
      </c>
      <c r="C59" t="s">
        <v>75</v>
      </c>
      <c r="D59" t="s">
        <v>208</v>
      </c>
      <c r="F59" t="s">
        <v>82</v>
      </c>
      <c r="G59" s="28" t="s">
        <v>4976</v>
      </c>
      <c r="J59" t="s">
        <v>77</v>
      </c>
      <c r="L59">
        <v>98</v>
      </c>
      <c r="M59" s="29" t="s">
        <v>4609</v>
      </c>
      <c r="N59" s="28" t="s">
        <v>4977</v>
      </c>
    </row>
    <row r="60" spans="1:14" ht="63.75" x14ac:dyDescent="0.2">
      <c r="A60" t="s">
        <v>209</v>
      </c>
      <c r="C60" t="s">
        <v>75</v>
      </c>
      <c r="D60" t="s">
        <v>210</v>
      </c>
      <c r="G60" s="28" t="s">
        <v>4978</v>
      </c>
      <c r="L60" t="s">
        <v>200</v>
      </c>
      <c r="N60" s="28" t="s">
        <v>4979</v>
      </c>
    </row>
    <row r="61" spans="1:14" ht="178.5" x14ac:dyDescent="0.2">
      <c r="A61" t="s">
        <v>211</v>
      </c>
      <c r="B61" t="s">
        <v>80</v>
      </c>
      <c r="C61" t="s">
        <v>75</v>
      </c>
      <c r="D61" t="s">
        <v>4610</v>
      </c>
      <c r="E61">
        <v>12</v>
      </c>
      <c r="F61" t="s">
        <v>82</v>
      </c>
      <c r="G61" s="28" t="s">
        <v>4980</v>
      </c>
      <c r="K61" t="s">
        <v>4544</v>
      </c>
      <c r="L61">
        <v>98</v>
      </c>
      <c r="M61" s="29" t="s">
        <v>4611</v>
      </c>
      <c r="N61" s="28" t="s">
        <v>4981</v>
      </c>
    </row>
    <row r="62" spans="1:14" ht="51" x14ac:dyDescent="0.2">
      <c r="A62" t="s">
        <v>212</v>
      </c>
      <c r="C62" t="s">
        <v>104</v>
      </c>
      <c r="D62" t="s">
        <v>213</v>
      </c>
      <c r="G62" s="28" t="s">
        <v>4982</v>
      </c>
      <c r="L62">
        <v>99</v>
      </c>
      <c r="N62" s="28" t="s">
        <v>4983</v>
      </c>
    </row>
    <row r="63" spans="1:14" ht="63.75" x14ac:dyDescent="0.2">
      <c r="A63" t="s">
        <v>54</v>
      </c>
      <c r="B63" t="s">
        <v>204</v>
      </c>
      <c r="C63" t="s">
        <v>104</v>
      </c>
      <c r="D63" t="s">
        <v>148</v>
      </c>
      <c r="E63">
        <v>12</v>
      </c>
      <c r="F63" t="s">
        <v>82</v>
      </c>
      <c r="G63" s="28" t="s">
        <v>4984</v>
      </c>
      <c r="J63" t="s">
        <v>77</v>
      </c>
      <c r="L63" t="s">
        <v>134</v>
      </c>
      <c r="M63" s="29" t="b">
        <v>0</v>
      </c>
      <c r="N63" s="28" t="s">
        <v>4985</v>
      </c>
    </row>
    <row r="64" spans="1:14" ht="89.25" x14ac:dyDescent="0.2">
      <c r="A64" s="31" t="s">
        <v>214</v>
      </c>
      <c r="B64" t="s">
        <v>74</v>
      </c>
      <c r="C64" t="s">
        <v>75</v>
      </c>
      <c r="D64" t="s">
        <v>86</v>
      </c>
      <c r="G64" s="28" t="s">
        <v>4612</v>
      </c>
      <c r="I64" t="s">
        <v>77</v>
      </c>
      <c r="L64" t="s">
        <v>180</v>
      </c>
      <c r="M64" s="29" t="s">
        <v>4613</v>
      </c>
      <c r="N64" s="28" t="s">
        <v>4614</v>
      </c>
    </row>
    <row r="65" spans="1:14" ht="102" x14ac:dyDescent="0.2">
      <c r="A65" t="s">
        <v>215</v>
      </c>
      <c r="C65" t="s">
        <v>182</v>
      </c>
      <c r="D65" t="s">
        <v>86</v>
      </c>
      <c r="G65" s="28" t="s">
        <v>4615</v>
      </c>
      <c r="L65" t="s">
        <v>200</v>
      </c>
      <c r="M65" s="29" t="s">
        <v>4616</v>
      </c>
      <c r="N65" s="28" t="s">
        <v>4617</v>
      </c>
    </row>
    <row r="66" spans="1:14" ht="76.5" x14ac:dyDescent="0.2">
      <c r="A66" t="s">
        <v>216</v>
      </c>
      <c r="C66" t="s">
        <v>75</v>
      </c>
      <c r="D66" t="s">
        <v>100</v>
      </c>
      <c r="E66">
        <v>12</v>
      </c>
      <c r="F66" t="s">
        <v>82</v>
      </c>
      <c r="G66" s="28" t="s">
        <v>4986</v>
      </c>
      <c r="L66" t="s">
        <v>205</v>
      </c>
      <c r="M66" s="29" t="s">
        <v>34</v>
      </c>
      <c r="N66" s="28" t="s">
        <v>4987</v>
      </c>
    </row>
    <row r="67" spans="1:14" ht="89.25" x14ac:dyDescent="0.2">
      <c r="A67" t="s">
        <v>217</v>
      </c>
      <c r="C67" t="s">
        <v>85</v>
      </c>
      <c r="D67" t="s">
        <v>218</v>
      </c>
      <c r="F67" t="s">
        <v>82</v>
      </c>
      <c r="G67" s="28" t="s">
        <v>219</v>
      </c>
      <c r="L67" t="s">
        <v>134</v>
      </c>
      <c r="N67" s="28" t="s">
        <v>4618</v>
      </c>
    </row>
    <row r="68" spans="1:14" ht="102" x14ac:dyDescent="0.2">
      <c r="A68" t="s">
        <v>220</v>
      </c>
      <c r="B68" t="s">
        <v>124</v>
      </c>
      <c r="C68" t="s">
        <v>75</v>
      </c>
      <c r="D68" t="s">
        <v>118</v>
      </c>
      <c r="G68" s="28" t="s">
        <v>4988</v>
      </c>
      <c r="I68" t="s">
        <v>77</v>
      </c>
      <c r="L68" t="s">
        <v>221</v>
      </c>
      <c r="M68" s="29" t="s">
        <v>4619</v>
      </c>
      <c r="N68" s="28" t="s">
        <v>4989</v>
      </c>
    </row>
    <row r="69" spans="1:14" ht="63.75" x14ac:dyDescent="0.2">
      <c r="A69" t="s">
        <v>222</v>
      </c>
      <c r="C69" t="s">
        <v>104</v>
      </c>
      <c r="D69" t="s">
        <v>223</v>
      </c>
      <c r="G69" s="28" t="s">
        <v>4990</v>
      </c>
      <c r="L69">
        <v>100</v>
      </c>
      <c r="M69" s="29" t="s">
        <v>34</v>
      </c>
      <c r="N69" s="28" t="s">
        <v>4991</v>
      </c>
    </row>
    <row r="70" spans="1:14" ht="63.75" x14ac:dyDescent="0.2">
      <c r="A70" t="s">
        <v>224</v>
      </c>
      <c r="B70" t="s">
        <v>99</v>
      </c>
      <c r="C70" t="s">
        <v>75</v>
      </c>
      <c r="D70" t="s">
        <v>190</v>
      </c>
      <c r="E70">
        <v>6</v>
      </c>
      <c r="F70" t="s">
        <v>82</v>
      </c>
      <c r="G70" s="28" t="s">
        <v>4992</v>
      </c>
      <c r="H70" t="s">
        <v>101</v>
      </c>
      <c r="L70" t="s">
        <v>225</v>
      </c>
      <c r="M70" s="29" t="s">
        <v>34</v>
      </c>
      <c r="N70" s="28" t="s">
        <v>4993</v>
      </c>
    </row>
    <row r="71" spans="1:14" ht="89.25" x14ac:dyDescent="0.2">
      <c r="A71" t="s">
        <v>226</v>
      </c>
      <c r="B71" t="s">
        <v>80</v>
      </c>
      <c r="C71" t="s">
        <v>75</v>
      </c>
      <c r="D71" t="s">
        <v>195</v>
      </c>
      <c r="E71" t="s">
        <v>196</v>
      </c>
      <c r="G71" s="28" t="s">
        <v>4994</v>
      </c>
      <c r="K71" t="s">
        <v>77</v>
      </c>
      <c r="L71" t="s">
        <v>227</v>
      </c>
      <c r="M71" s="29" t="s">
        <v>4620</v>
      </c>
      <c r="N71" s="28" t="s">
        <v>4995</v>
      </c>
    </row>
    <row r="72" spans="1:14" ht="89.25" x14ac:dyDescent="0.2">
      <c r="A72" t="s">
        <v>228</v>
      </c>
      <c r="C72" t="s">
        <v>75</v>
      </c>
      <c r="D72" t="s">
        <v>86</v>
      </c>
      <c r="G72" s="28" t="s">
        <v>4621</v>
      </c>
      <c r="L72" t="s">
        <v>174</v>
      </c>
      <c r="M72" s="29" t="s">
        <v>34</v>
      </c>
      <c r="N72" s="28" t="s">
        <v>4622</v>
      </c>
    </row>
    <row r="73" spans="1:14" ht="102" x14ac:dyDescent="0.2">
      <c r="A73" t="s">
        <v>229</v>
      </c>
      <c r="B73" t="s">
        <v>74</v>
      </c>
      <c r="C73" t="s">
        <v>75</v>
      </c>
      <c r="D73" t="s">
        <v>230</v>
      </c>
      <c r="G73" s="28" t="s">
        <v>4623</v>
      </c>
      <c r="L73" t="s">
        <v>221</v>
      </c>
      <c r="M73" s="29" t="s">
        <v>4624</v>
      </c>
      <c r="N73" s="28" t="s">
        <v>4625</v>
      </c>
    </row>
    <row r="74" spans="1:14" ht="102" x14ac:dyDescent="0.2">
      <c r="A74" t="s">
        <v>231</v>
      </c>
      <c r="B74" t="s">
        <v>74</v>
      </c>
      <c r="C74" t="s">
        <v>75</v>
      </c>
      <c r="D74" t="s">
        <v>232</v>
      </c>
      <c r="G74" s="28" t="s">
        <v>4626</v>
      </c>
      <c r="I74" t="s">
        <v>77</v>
      </c>
      <c r="L74" t="s">
        <v>233</v>
      </c>
      <c r="M74" s="29" t="s">
        <v>4627</v>
      </c>
      <c r="N74" s="28" t="s">
        <v>4628</v>
      </c>
    </row>
    <row r="75" spans="1:14" ht="127.5" x14ac:dyDescent="0.2">
      <c r="A75" t="s">
        <v>234</v>
      </c>
      <c r="B75" t="s">
        <v>74</v>
      </c>
      <c r="C75" t="s">
        <v>75</v>
      </c>
      <c r="D75" t="s">
        <v>235</v>
      </c>
      <c r="G75" s="28" t="s">
        <v>4629</v>
      </c>
      <c r="I75" t="s">
        <v>77</v>
      </c>
      <c r="L75" t="s">
        <v>233</v>
      </c>
      <c r="M75" s="29" t="s">
        <v>4630</v>
      </c>
      <c r="N75" s="28" t="s">
        <v>4631</v>
      </c>
    </row>
    <row r="76" spans="1:14" ht="153" x14ac:dyDescent="0.2">
      <c r="A76" t="s">
        <v>236</v>
      </c>
      <c r="B76" t="s">
        <v>153</v>
      </c>
      <c r="C76" t="s">
        <v>75</v>
      </c>
      <c r="D76" t="s">
        <v>237</v>
      </c>
      <c r="E76">
        <v>12</v>
      </c>
      <c r="F76" t="s">
        <v>82</v>
      </c>
      <c r="G76" s="28" t="s">
        <v>4996</v>
      </c>
      <c r="H76" t="s">
        <v>133</v>
      </c>
      <c r="L76">
        <v>100</v>
      </c>
      <c r="M76" s="29" t="s">
        <v>238</v>
      </c>
      <c r="N76" s="28" t="s">
        <v>4997</v>
      </c>
    </row>
    <row r="77" spans="1:14" ht="127.5" x14ac:dyDescent="0.2">
      <c r="A77" t="s">
        <v>239</v>
      </c>
      <c r="C77" t="s">
        <v>85</v>
      </c>
      <c r="D77" t="s">
        <v>86</v>
      </c>
      <c r="G77" s="28" t="s">
        <v>4632</v>
      </c>
      <c r="L77" t="s">
        <v>225</v>
      </c>
      <c r="M77" s="29" t="s">
        <v>4633</v>
      </c>
      <c r="N77" s="28" t="s">
        <v>4634</v>
      </c>
    </row>
    <row r="78" spans="1:14" x14ac:dyDescent="0.2">
      <c r="A78" t="s">
        <v>240</v>
      </c>
      <c r="B78" t="s">
        <v>74</v>
      </c>
      <c r="C78" t="s">
        <v>104</v>
      </c>
      <c r="D78" t="s">
        <v>86</v>
      </c>
      <c r="G78" s="28" t="e">
        <v>#VALUE!</v>
      </c>
      <c r="I78" t="s">
        <v>77</v>
      </c>
      <c r="L78" t="s">
        <v>233</v>
      </c>
      <c r="M78" s="29" t="e">
        <v>#VALUE!</v>
      </c>
      <c r="N78" s="28" t="e">
        <v>#VALUE!</v>
      </c>
    </row>
    <row r="79" spans="1:14" ht="89.25" x14ac:dyDescent="0.2">
      <c r="A79" t="s">
        <v>241</v>
      </c>
      <c r="B79" t="s">
        <v>80</v>
      </c>
      <c r="C79" t="s">
        <v>75</v>
      </c>
      <c r="D79">
        <v>1</v>
      </c>
      <c r="E79">
        <v>12</v>
      </c>
      <c r="F79" t="s">
        <v>82</v>
      </c>
      <c r="G79" s="28" t="s">
        <v>4998</v>
      </c>
      <c r="K79" t="s">
        <v>77</v>
      </c>
      <c r="L79" t="s">
        <v>242</v>
      </c>
      <c r="N79" s="28" t="s">
        <v>4999</v>
      </c>
    </row>
    <row r="80" spans="1:14" ht="63.75" x14ac:dyDescent="0.2">
      <c r="A80" t="s">
        <v>243</v>
      </c>
      <c r="B80" t="s">
        <v>80</v>
      </c>
      <c r="C80" t="s">
        <v>85</v>
      </c>
      <c r="D80">
        <v>1</v>
      </c>
      <c r="E80" t="s">
        <v>196</v>
      </c>
      <c r="G80" s="28" t="s">
        <v>5000</v>
      </c>
      <c r="K80" t="s">
        <v>77</v>
      </c>
      <c r="L80" t="s">
        <v>134</v>
      </c>
      <c r="M80" s="29" t="s">
        <v>34</v>
      </c>
      <c r="N80" s="28" t="s">
        <v>5001</v>
      </c>
    </row>
    <row r="81" spans="1:16" ht="140.25" x14ac:dyDescent="0.2">
      <c r="A81" t="s">
        <v>244</v>
      </c>
      <c r="C81" t="s">
        <v>95</v>
      </c>
      <c r="D81" t="s">
        <v>86</v>
      </c>
      <c r="G81" s="28" t="s">
        <v>4540</v>
      </c>
      <c r="L81">
        <v>100</v>
      </c>
      <c r="M81" s="29" t="s">
        <v>245</v>
      </c>
      <c r="N81" s="28" t="s">
        <v>4635</v>
      </c>
    </row>
    <row r="82" spans="1:16" ht="102" x14ac:dyDescent="0.2">
      <c r="A82" t="s">
        <v>246</v>
      </c>
      <c r="B82" t="s">
        <v>74</v>
      </c>
      <c r="C82" t="s">
        <v>75</v>
      </c>
      <c r="D82" t="s">
        <v>86</v>
      </c>
      <c r="G82" s="28" t="s">
        <v>4636</v>
      </c>
      <c r="I82" t="s">
        <v>77</v>
      </c>
      <c r="L82" t="s">
        <v>233</v>
      </c>
      <c r="M82" s="29" t="s">
        <v>4637</v>
      </c>
      <c r="N82" s="28" t="s">
        <v>4638</v>
      </c>
    </row>
    <row r="83" spans="1:16" ht="102" x14ac:dyDescent="0.2">
      <c r="A83" t="s">
        <v>247</v>
      </c>
      <c r="C83" t="s">
        <v>75</v>
      </c>
      <c r="D83" t="s">
        <v>248</v>
      </c>
      <c r="E83" t="s">
        <v>112</v>
      </c>
      <c r="G83" s="35" t="s">
        <v>5002</v>
      </c>
      <c r="L83" t="s">
        <v>225</v>
      </c>
      <c r="M83" s="29" t="s">
        <v>4639</v>
      </c>
      <c r="N83" s="28" t="s">
        <v>5003</v>
      </c>
    </row>
    <row r="84" spans="1:16" ht="102" x14ac:dyDescent="0.2">
      <c r="A84" t="s">
        <v>249</v>
      </c>
      <c r="B84" t="s">
        <v>4640</v>
      </c>
      <c r="C84" t="s">
        <v>75</v>
      </c>
      <c r="D84">
        <v>1</v>
      </c>
      <c r="G84" s="28" t="s">
        <v>250</v>
      </c>
      <c r="H84" t="s">
        <v>101</v>
      </c>
      <c r="I84" t="s">
        <v>77</v>
      </c>
      <c r="L84" t="s">
        <v>251</v>
      </c>
      <c r="N84" s="28" t="s">
        <v>4641</v>
      </c>
    </row>
    <row r="85" spans="1:16" ht="38.25" x14ac:dyDescent="0.2">
      <c r="A85" t="s">
        <v>252</v>
      </c>
      <c r="B85" t="s">
        <v>204</v>
      </c>
      <c r="C85" t="s">
        <v>75</v>
      </c>
      <c r="D85" t="s">
        <v>253</v>
      </c>
      <c r="E85">
        <v>2</v>
      </c>
      <c r="G85" s="28" t="s">
        <v>5004</v>
      </c>
      <c r="J85" t="s">
        <v>77</v>
      </c>
      <c r="L85" t="s">
        <v>205</v>
      </c>
      <c r="M85" s="29" t="s">
        <v>34</v>
      </c>
      <c r="N85" s="28" t="s">
        <v>5005</v>
      </c>
    </row>
    <row r="86" spans="1:16" ht="102" x14ac:dyDescent="0.2">
      <c r="A86" t="s">
        <v>254</v>
      </c>
      <c r="B86" t="s">
        <v>74</v>
      </c>
      <c r="C86" t="s">
        <v>75</v>
      </c>
      <c r="D86" t="s">
        <v>118</v>
      </c>
      <c r="G86" s="28" t="s">
        <v>4642</v>
      </c>
      <c r="I86" t="s">
        <v>77</v>
      </c>
      <c r="L86" t="s">
        <v>251</v>
      </c>
      <c r="N86" s="28" t="s">
        <v>4643</v>
      </c>
    </row>
    <row r="87" spans="1:16" ht="51" x14ac:dyDescent="0.2">
      <c r="A87" t="s">
        <v>255</v>
      </c>
      <c r="B87" t="s">
        <v>74</v>
      </c>
      <c r="C87" t="s">
        <v>104</v>
      </c>
      <c r="D87" t="s">
        <v>86</v>
      </c>
      <c r="G87" s="28" t="s">
        <v>5006</v>
      </c>
      <c r="I87" t="s">
        <v>77</v>
      </c>
      <c r="L87" t="s">
        <v>251</v>
      </c>
      <c r="N87" s="28" t="s">
        <v>5007</v>
      </c>
    </row>
    <row r="88" spans="1:16" ht="89.25" x14ac:dyDescent="0.2">
      <c r="A88" t="s">
        <v>256</v>
      </c>
      <c r="B88" t="s">
        <v>74</v>
      </c>
      <c r="C88" t="s">
        <v>75</v>
      </c>
      <c r="D88" t="s">
        <v>86</v>
      </c>
      <c r="G88" s="28" t="s">
        <v>4644</v>
      </c>
      <c r="I88" t="s">
        <v>77</v>
      </c>
      <c r="L88" t="s">
        <v>257</v>
      </c>
      <c r="N88" s="28" t="s">
        <v>4645</v>
      </c>
    </row>
    <row r="89" spans="1:16" ht="89.25" x14ac:dyDescent="0.2">
      <c r="A89" t="s">
        <v>258</v>
      </c>
      <c r="B89" t="s">
        <v>153</v>
      </c>
      <c r="C89" t="s">
        <v>75</v>
      </c>
      <c r="D89" t="s">
        <v>259</v>
      </c>
      <c r="E89">
        <v>12</v>
      </c>
      <c r="F89" t="s">
        <v>82</v>
      </c>
      <c r="G89" s="36" t="s">
        <v>4646</v>
      </c>
      <c r="H89" t="s">
        <v>133</v>
      </c>
      <c r="L89" t="s">
        <v>242</v>
      </c>
      <c r="M89" s="29" t="s">
        <v>4647</v>
      </c>
      <c r="N89" s="28" t="s">
        <v>4648</v>
      </c>
    </row>
    <row r="90" spans="1:16" ht="76.5" x14ac:dyDescent="0.2">
      <c r="A90" t="s">
        <v>260</v>
      </c>
      <c r="B90" t="s">
        <v>153</v>
      </c>
      <c r="C90" t="s">
        <v>75</v>
      </c>
      <c r="D90" t="s">
        <v>4649</v>
      </c>
      <c r="E90" t="s">
        <v>112</v>
      </c>
      <c r="G90" s="28" t="s">
        <v>4538</v>
      </c>
      <c r="H90" t="s">
        <v>133</v>
      </c>
      <c r="L90">
        <v>100</v>
      </c>
      <c r="M90" s="29" t="s">
        <v>34</v>
      </c>
      <c r="N90" s="28" t="s">
        <v>4650</v>
      </c>
    </row>
    <row r="91" spans="1:16" ht="127.5" x14ac:dyDescent="0.2">
      <c r="A91" t="s">
        <v>261</v>
      </c>
      <c r="B91" t="s">
        <v>4640</v>
      </c>
      <c r="C91" t="s">
        <v>75</v>
      </c>
      <c r="D91" t="s">
        <v>118</v>
      </c>
      <c r="G91" s="28" t="s">
        <v>262</v>
      </c>
      <c r="H91" t="s">
        <v>101</v>
      </c>
      <c r="I91" t="s">
        <v>77</v>
      </c>
      <c r="L91" t="s">
        <v>257</v>
      </c>
      <c r="N91" s="28" t="s">
        <v>4651</v>
      </c>
    </row>
    <row r="92" spans="1:16" ht="38.25" x14ac:dyDescent="0.2">
      <c r="A92" t="s">
        <v>263</v>
      </c>
      <c r="B92" t="s">
        <v>99</v>
      </c>
      <c r="C92" t="s">
        <v>75</v>
      </c>
      <c r="D92" t="s">
        <v>264</v>
      </c>
      <c r="E92">
        <v>6</v>
      </c>
      <c r="F92" t="s">
        <v>82</v>
      </c>
      <c r="G92" s="28" t="s">
        <v>5008</v>
      </c>
      <c r="H92" t="s">
        <v>101</v>
      </c>
      <c r="L92" t="s">
        <v>242</v>
      </c>
      <c r="N92" s="28" t="s">
        <v>5009</v>
      </c>
    </row>
    <row r="96" spans="1:16" x14ac:dyDescent="0.2">
      <c r="B96" s="31"/>
      <c r="P96" s="43" t="s">
        <v>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List</vt:lpstr>
      <vt:lpstr>F_T lookup</vt:lpstr>
      <vt:lpstr>Blocks</vt:lpstr>
      <vt:lpstr>Tracker</vt:lpstr>
      <vt:lpstr>Rounds</vt:lpstr>
      <vt:lpstr>Force Power uses</vt:lpstr>
      <vt:lpstr>Feats_talents</vt:lpstr>
      <vt:lpstr>Force Power cards</vt:lpstr>
      <vt:lpstr>Battle</vt:lpstr>
      <vt:lpstr>CL</vt:lpstr>
      <vt:lpstr>CT</vt:lpstr>
      <vt:lpstr>FeatList</vt:lpstr>
      <vt:lpstr>Feats</vt:lpstr>
      <vt:lpstr>ForcePower</vt:lpstr>
      <vt:lpstr>FP</vt:lpstr>
      <vt:lpstr>FPend</vt:lpstr>
      <vt:lpstr>ListEnd</vt:lpstr>
      <vt:lpstr>ListStart</vt:lpstr>
      <vt:lpstr>Names</vt:lpstr>
      <vt:lpstr>NamesEnd</vt:lpstr>
      <vt:lpstr>NamesStart</vt:lpstr>
      <vt:lpstr>Player</vt:lpstr>
      <vt:lpstr>TalentList</vt:lpstr>
      <vt:lpstr>Talents</vt:lpstr>
      <vt:lpstr>TestEnd</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2012-02-26T22:17:01Z</dcterms:modified>
</cp:coreProperties>
</file>