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525" yWindow="-15" windowWidth="9570" windowHeight="5415" firstSheet="2" activeTab="2"/>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externalReferences>
    <externalReference r:id="rId9"/>
  </externalReferences>
  <definedNames>
    <definedName name="_xlnm._FilterDatabase" localSheetId="1" hidden="1">'F_T lookup'!$A$2:$H$1094</definedName>
    <definedName name="Acrobatics" localSheetId="2">[1]Skills!$N$10</definedName>
    <definedName name="AttOptionsStatBlock" localSheetId="2">'[1]Stat Block'!$AU$5</definedName>
    <definedName name="BAB" localSheetId="2">[1]Class!$I$26</definedName>
    <definedName name="Battle">Tracker!$A$2:$AJ$60</definedName>
    <definedName name="Blocks">StatBlocksStart:StatBlocksEnd</definedName>
    <definedName name="Charisma" localSheetId="2">'[1]Character &amp; Species'!$N$26</definedName>
    <definedName name="CL">List!$C$1:$D$23</definedName>
    <definedName name="Climb" localSheetId="2">[1]Skills!$N$11</definedName>
    <definedName name="Constitution" localSheetId="2">'[1]Character &amp; Species'!$N$23</definedName>
    <definedName name="CT">List!$B$2:$B$8</definedName>
    <definedName name="DamageThreshold" localSheetId="2">'[1]Character Sheet 1'!$BY$88</definedName>
    <definedName name="Deception" localSheetId="2">[1]Skills!$N$12</definedName>
    <definedName name="DexMod" localSheetId="2">'[1]Character &amp; Species'!$O$22</definedName>
    <definedName name="Dexterity" localSheetId="2">'[1]Character &amp; Species'!$N$22</definedName>
    <definedName name="DSP" localSheetId="2">'[1]Character &amp; Species'!$M$14</definedName>
    <definedName name="Endurance" localSheetId="2">[1]Skills!$N$13</definedName>
    <definedName name="FeatList">'F_T lookup'!$F$2:$F$377</definedName>
    <definedName name="Feats">'F_T lookup'!$F$1:$H$377</definedName>
    <definedName name="FeatsListStatBlock" localSheetId="2">'[1]Stat Block'!$W$5</definedName>
    <definedName name="ForcePower">'Force Power cards'!$A$1</definedName>
    <definedName name="ForcePowersKnownStatBlock" localSheetId="2">'[1]Stat Block'!$BF$5</definedName>
    <definedName name="ForceSecretsKnownStatBlock" localSheetId="2">'[1]Stat Block'!$BV$5</definedName>
    <definedName name="ForceTechniquesKnownStatBlock" localSheetId="2">'[1]Stat Block'!$BN$5</definedName>
    <definedName name="FP">List!$E$1:$E$92</definedName>
    <definedName name="FPend">'Force Power cards'!$P$96</definedName>
    <definedName name="FPlookup">ForcePower:FPend</definedName>
    <definedName name="GatherInformation" localSheetId="2">[1]Skills!$N$14</definedName>
    <definedName name="Initiative" localSheetId="2">[1]Skills!$N$15</definedName>
    <definedName name="Intelligence" localSheetId="2">'[1]Character &amp; Species'!$N$24</definedName>
    <definedName name="Jump" localSheetId="2">[1]Skills!$N$16</definedName>
    <definedName name="KnowledgeBureaucracy" localSheetId="2">[1]Skills!$N$17</definedName>
    <definedName name="KnowledgeGalacticLore" localSheetId="2">[1]Skills!$N$18</definedName>
    <definedName name="KnowledgeLifeSciences" localSheetId="2">[1]Skills!$N$19</definedName>
    <definedName name="KnowledgePhysicalSciences" localSheetId="2">[1]Skills!$N$20</definedName>
    <definedName name="KnowledgeSocialSciences" localSheetId="2">[1]Skills!$N$21</definedName>
    <definedName name="KnowledgeTactics" localSheetId="2">[1]Skills!$N$22</definedName>
    <definedName name="KnowledgeTechnology" localSheetId="2">[1]Skills!$N$23</definedName>
    <definedName name="LanguagesStatBlock" localSheetId="2">[1]Languages!$L$4</definedName>
    <definedName name="List">ListStart:ListEnd</definedName>
    <definedName name="ListEnd">List!$A$120</definedName>
    <definedName name="ListStart">List!$A$1</definedName>
    <definedName name="Mechanics" localSheetId="2">[1]Skills!$N$24</definedName>
    <definedName name="Names">Blocks!$A$1:$AJ$1</definedName>
    <definedName name="Perception" localSheetId="2">[1]Skills!$N$25</definedName>
    <definedName name="Persuasion" localSheetId="2">[1]Skills!$N$26</definedName>
    <definedName name="Pilot" localSheetId="2">[1]Skills!$N$27</definedName>
    <definedName name="Player">Tracker!$A$4:$A$33</definedName>
    <definedName name="PossessionsStatBlock" localSheetId="2">'[1]Stat Block'!$BZ$5</definedName>
    <definedName name="Race" localSheetId="2">'[1]Character &amp; Species'!$D$5</definedName>
    <definedName name="Ride" localSheetId="2">[1]Skills!$N$28</definedName>
    <definedName name="SpecialOptionsStatBlock" localSheetId="2">'[1]Stat Block'!$AM$5</definedName>
    <definedName name="SpecialQualitiesStatBlock" localSheetId="2">'[1]Stat Block'!$AE$5</definedName>
    <definedName name="StatBlocksEnd">#REF!</definedName>
    <definedName name="StatBlocksStart">#REF!</definedName>
    <definedName name="Stats">#REF!</definedName>
    <definedName name="Stealth" localSheetId="2">[1]Skills!$N$29</definedName>
    <definedName name="Strength" localSheetId="2">'[1]Character &amp; Species'!$N$21</definedName>
    <definedName name="StrMod" localSheetId="2">'[1]Character &amp; Species'!$O$21</definedName>
    <definedName name="Survival" localSheetId="2">[1]Skills!$N$30</definedName>
    <definedName name="Swim" localSheetId="2">[1]Skills!$N$31</definedName>
    <definedName name="TalentList">'F_T lookup'!$A$1:$A$1094</definedName>
    <definedName name="Talents">'F_T lookup'!$A$1:$D$1094</definedName>
    <definedName name="TalentsDefensesList" localSheetId="2">[1]Talents!$AA$6</definedName>
    <definedName name="TalentsListStatBlock" localSheetId="2">'[1]Stat Block'!$AA$5</definedName>
    <definedName name="test">Blocks!$B$1:TestEnd</definedName>
    <definedName name="TestEnd">Blocks!$AJ$230</definedName>
    <definedName name="Tracker">TrackerStart:TrackerEnd</definedName>
    <definedName name="TrackerEnd">#REF!</definedName>
    <definedName name="TrackerStart">#REF!</definedName>
    <definedName name="TreatInjury" localSheetId="2">[1]Skills!$N$32</definedName>
    <definedName name="UseComputer" localSheetId="2">[1]Skills!$N$33</definedName>
    <definedName name="UsetheForce" localSheetId="2">[1]Skills!$N$34</definedName>
    <definedName name="WeaponFeatsModsTable" localSheetId="2">'[1]Tracker Sheet (2)'!WeaponFeatsModsListStart:'[1]Tracker Sheet (2)'!WeaponFeatsModsTableEnd</definedName>
    <definedName name="Wisdom" localSheetId="2">'[1]Character &amp; Species'!$N$25</definedName>
  </definedNames>
  <calcPr calcId="145621"/>
</workbook>
</file>

<file path=xl/calcChain.xml><?xml version="1.0" encoding="utf-8"?>
<calcChain xmlns="http://schemas.openxmlformats.org/spreadsheetml/2006/main">
  <c r="N8" i="18" l="1"/>
  <c r="M8" i="18"/>
  <c r="K8" i="18"/>
  <c r="C8" i="18"/>
  <c r="N7" i="18"/>
  <c r="M7" i="18"/>
  <c r="K7" i="18"/>
  <c r="C7" i="18"/>
  <c r="N6" i="18"/>
  <c r="M6" i="18"/>
  <c r="K6" i="18"/>
  <c r="H6" i="18"/>
  <c r="F6" i="18"/>
  <c r="G6" i="18" s="1"/>
  <c r="D6" i="18"/>
  <c r="C6" i="18"/>
  <c r="N33" i="18" l="1"/>
  <c r="M33" i="18"/>
  <c r="K33" i="18"/>
  <c r="C33" i="18"/>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Q27" i="12"/>
  <c r="N27" i="12"/>
  <c r="K27" i="12"/>
  <c r="H27" i="12"/>
  <c r="E27" i="12"/>
  <c r="B27" i="12"/>
  <c r="C31" i="18" l="1"/>
  <c r="A31" i="18" s="1"/>
  <c r="CE2" i="12" s="1"/>
  <c r="K31" i="18"/>
  <c r="M31" i="18"/>
  <c r="N31" i="18"/>
  <c r="C32" i="18"/>
  <c r="A32" i="18" s="1"/>
  <c r="K32" i="18"/>
  <c r="M32" i="18"/>
  <c r="N32" i="18"/>
  <c r="A33" i="18"/>
  <c r="A34" i="18"/>
  <c r="A35" i="18"/>
  <c r="A36" i="18"/>
  <c r="A37" i="18"/>
  <c r="A38" i="18"/>
  <c r="A39" i="18"/>
  <c r="A40" i="18"/>
  <c r="A41" i="18"/>
  <c r="A42" i="18"/>
  <c r="A43" i="18"/>
  <c r="A44" i="18"/>
  <c r="N30" i="18"/>
  <c r="M30" i="18"/>
  <c r="K30" i="18"/>
  <c r="C30" i="18"/>
  <c r="N29" i="18"/>
  <c r="M29" i="18"/>
  <c r="K29" i="18"/>
  <c r="C29" i="18"/>
  <c r="N28" i="18"/>
  <c r="M28" i="18"/>
  <c r="K28" i="18"/>
  <c r="C28" i="18"/>
  <c r="N27" i="18"/>
  <c r="M27" i="18"/>
  <c r="K27" i="18"/>
  <c r="C27" i="18"/>
  <c r="N26" i="18"/>
  <c r="M26" i="18"/>
  <c r="K26" i="18"/>
  <c r="C26" i="18"/>
  <c r="N25" i="18"/>
  <c r="M25" i="18"/>
  <c r="K25" i="18"/>
  <c r="C25" i="18"/>
  <c r="N24" i="18"/>
  <c r="M24" i="18"/>
  <c r="K24" i="18"/>
  <c r="C24" i="18"/>
  <c r="N23" i="18"/>
  <c r="M23" i="18"/>
  <c r="K23" i="18"/>
  <c r="C23" i="18"/>
  <c r="N22" i="18"/>
  <c r="M22" i="18"/>
  <c r="K22" i="18"/>
  <c r="C22" i="18"/>
  <c r="N21" i="18"/>
  <c r="M21" i="18"/>
  <c r="K21" i="18"/>
  <c r="C21" i="18"/>
  <c r="N20" i="18"/>
  <c r="M20" i="18"/>
  <c r="K20" i="18"/>
  <c r="C20" i="18"/>
  <c r="N19" i="18"/>
  <c r="M19" i="18"/>
  <c r="K19" i="18"/>
  <c r="C19" i="18"/>
  <c r="N18" i="18"/>
  <c r="M18" i="18"/>
  <c r="K18" i="18"/>
  <c r="C18" i="18"/>
  <c r="N17" i="18"/>
  <c r="M17" i="18"/>
  <c r="K17" i="18"/>
  <c r="C17" i="18"/>
  <c r="N16" i="18"/>
  <c r="M16" i="18"/>
  <c r="K16" i="18"/>
  <c r="C16" i="18"/>
  <c r="N15" i="18"/>
  <c r="M15" i="18"/>
  <c r="K15" i="18"/>
  <c r="C15" i="18"/>
  <c r="N14" i="18"/>
  <c r="M14" i="18"/>
  <c r="K14" i="18"/>
  <c r="C14" i="18"/>
  <c r="N13" i="18"/>
  <c r="M13" i="18"/>
  <c r="K13" i="18"/>
  <c r="C13" i="18"/>
  <c r="N12" i="18"/>
  <c r="M12" i="18"/>
  <c r="K12" i="18"/>
  <c r="C12" i="18"/>
  <c r="N11" i="18"/>
  <c r="M11" i="18"/>
  <c r="K11" i="18"/>
  <c r="C11" i="18"/>
  <c r="N10" i="18"/>
  <c r="M10" i="18"/>
  <c r="K10" i="18"/>
  <c r="C10" i="18"/>
  <c r="N9" i="18"/>
  <c r="M9" i="18"/>
  <c r="K9" i="18"/>
  <c r="C9" i="18"/>
  <c r="C5" i="18"/>
  <c r="K5" i="18"/>
  <c r="CH2" i="12" l="1"/>
  <c r="A30" i="19"/>
  <c r="CK2" i="12"/>
  <c r="A31" i="19"/>
  <c r="C4" i="18"/>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0" i="17" l="1"/>
  <c r="A4" i="12"/>
  <c r="A121" i="17" l="1"/>
  <c r="A5" i="12"/>
  <c r="A29" i="19"/>
  <c r="A30" i="18"/>
  <c r="CB2" i="12" s="1"/>
  <c r="A29" i="18"/>
  <c r="BY2" i="12" s="1"/>
  <c r="A28" i="18"/>
  <c r="BV2" i="12" s="1"/>
  <c r="A27" i="18"/>
  <c r="BS2" i="12" s="1"/>
  <c r="A26" i="18"/>
  <c r="BP2" i="12" s="1"/>
  <c r="A25" i="18"/>
  <c r="BM2" i="12" s="1"/>
  <c r="A24" i="18"/>
  <c r="BJ2" i="12" s="1"/>
  <c r="A23" i="18"/>
  <c r="BG2" i="12" s="1"/>
  <c r="A22" i="18"/>
  <c r="BD2" i="12" s="1"/>
  <c r="A21" i="18"/>
  <c r="BA2" i="12" s="1"/>
  <c r="A20" i="18"/>
  <c r="AX2" i="12" s="1"/>
  <c r="A19" i="18"/>
  <c r="AU2" i="12" s="1"/>
  <c r="A18" i="18"/>
  <c r="AR2" i="12" s="1"/>
  <c r="A17" i="18"/>
  <c r="AO2" i="12" s="1"/>
  <c r="A16" i="18"/>
  <c r="AL2" i="12" s="1"/>
  <c r="A15" i="18"/>
  <c r="AI2" i="12" s="1"/>
  <c r="A14" i="18"/>
  <c r="AF2" i="12" s="1"/>
  <c r="A13" i="18"/>
  <c r="AC2" i="12" s="1"/>
  <c r="A12" i="18"/>
  <c r="Z2" i="12" s="1"/>
  <c r="A11" i="18"/>
  <c r="W2" i="12" s="1"/>
  <c r="A10" i="18"/>
  <c r="T2" i="12" s="1"/>
  <c r="A9" i="18"/>
  <c r="Q2" i="12" s="1"/>
  <c r="A8" i="18"/>
  <c r="N2" i="12" s="1"/>
  <c r="A7" i="18"/>
  <c r="A6" i="18"/>
  <c r="A5" i="18"/>
  <c r="H2" i="18"/>
  <c r="F2" i="18"/>
  <c r="D2" i="18"/>
  <c r="H33" i="18" l="1"/>
  <c r="H8" i="18"/>
  <c r="H7" i="18"/>
  <c r="D33" i="18"/>
  <c r="D7" i="18"/>
  <c r="D8" i="18"/>
  <c r="F33" i="18"/>
  <c r="G33" i="18" s="1"/>
  <c r="F8" i="18"/>
  <c r="G8" i="18" s="1"/>
  <c r="F7" i="18"/>
  <c r="G7" i="18" s="1"/>
  <c r="D32" i="18"/>
  <c r="D31" i="18"/>
  <c r="H32" i="18"/>
  <c r="H31" i="18"/>
  <c r="A4" i="19"/>
  <c r="H2" i="12"/>
  <c r="F31" i="18"/>
  <c r="G31" i="18" s="1"/>
  <c r="F32" i="18"/>
  <c r="G32" i="18" s="1"/>
  <c r="A3" i="19"/>
  <c r="E2" i="12"/>
  <c r="A5" i="19"/>
  <c r="K2" i="12"/>
  <c r="A8" i="19"/>
  <c r="A10" i="19"/>
  <c r="A12" i="19"/>
  <c r="A18" i="19"/>
  <c r="A7" i="19"/>
  <c r="A9" i="19"/>
  <c r="A11" i="19"/>
  <c r="A13" i="19"/>
  <c r="A15" i="19"/>
  <c r="A17" i="19"/>
  <c r="A19" i="19"/>
  <c r="A21" i="19"/>
  <c r="A23" i="19"/>
  <c r="A25" i="19"/>
  <c r="A27" i="19"/>
  <c r="A6" i="19"/>
  <c r="A14" i="19"/>
  <c r="A16" i="19"/>
  <c r="A20" i="19"/>
  <c r="A22" i="19"/>
  <c r="A24" i="19"/>
  <c r="A26" i="19"/>
  <c r="A28" i="19"/>
  <c r="F5" i="18"/>
  <c r="G5" i="18" s="1"/>
  <c r="F4" i="18"/>
  <c r="G4" i="18" s="1"/>
  <c r="F30" i="18"/>
  <c r="G30" i="18" s="1"/>
  <c r="F29" i="18"/>
  <c r="G29" i="18" s="1"/>
  <c r="F28" i="18"/>
  <c r="G28" i="18" s="1"/>
  <c r="F27" i="18"/>
  <c r="G27" i="18" s="1"/>
  <c r="F26" i="18"/>
  <c r="G26" i="18" s="1"/>
  <c r="F25" i="18"/>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D30" i="18"/>
  <c r="D29" i="18"/>
  <c r="D28" i="18"/>
  <c r="D27" i="18"/>
  <c r="D26" i="18"/>
  <c r="D25" i="18"/>
  <c r="D24" i="18"/>
  <c r="D23" i="18"/>
  <c r="D22" i="18"/>
  <c r="D21" i="18"/>
  <c r="D20" i="18"/>
  <c r="D19" i="18"/>
  <c r="D18" i="18"/>
  <c r="D17" i="18"/>
  <c r="D16" i="18"/>
  <c r="D15" i="18"/>
  <c r="D14" i="18"/>
  <c r="D13" i="18"/>
  <c r="D12" i="18"/>
  <c r="D11" i="18"/>
  <c r="D10" i="18"/>
  <c r="D9" i="18"/>
  <c r="D5" i="18"/>
  <c r="H5" i="18"/>
  <c r="H30" i="18"/>
  <c r="H29" i="18"/>
  <c r="H28" i="18"/>
  <c r="H27" i="18"/>
  <c r="H26" i="18"/>
  <c r="H25" i="18"/>
  <c r="H24" i="18"/>
  <c r="H23" i="18"/>
  <c r="H22" i="18"/>
  <c r="H21" i="18"/>
  <c r="H20" i="18"/>
  <c r="H19" i="18"/>
  <c r="H18" i="18"/>
  <c r="H17" i="18"/>
  <c r="H16" i="18"/>
  <c r="H15" i="18"/>
  <c r="H14" i="18"/>
  <c r="H13" i="18"/>
  <c r="H12" i="18"/>
  <c r="H11" i="18"/>
  <c r="H10" i="18"/>
  <c r="H9" i="18"/>
  <c r="A122" i="17"/>
  <c r="A6" i="12"/>
  <c r="A4" i="18"/>
  <c r="D4" i="18"/>
  <c r="H4" i="18"/>
  <c r="K4" i="18"/>
  <c r="A2" i="19" l="1"/>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D37" i="18"/>
  <c r="D38" i="18"/>
  <c r="A7" i="12"/>
  <c r="A123" i="17"/>
  <c r="AK2" i="18"/>
  <c r="AF6" i="12" l="1"/>
  <c r="AG6" i="12" s="1"/>
  <c r="BD4" i="12"/>
  <c r="BE4" i="12" s="1"/>
  <c r="AI4" i="12"/>
  <c r="AJ4" i="12" s="1"/>
  <c r="BY5" i="12"/>
  <c r="BZ5" i="12" s="1"/>
  <c r="AI6" i="12"/>
  <c r="AJ6" i="12" s="1"/>
  <c r="CB6" i="12"/>
  <c r="CC6" i="12" s="1"/>
  <c r="AU6" i="12"/>
  <c r="AV6"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C5" i="12" s="1"/>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R7" i="12" s="1"/>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D39" i="18"/>
  <c r="A124"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AQ23" i="18" l="1"/>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5"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6"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7"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8"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29"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0"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1"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2"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3"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4"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5"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6"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7"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8"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39"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0"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1" i="17"/>
  <c r="A142" i="17" s="1"/>
  <c r="A143" i="17" s="1"/>
  <c r="A144" i="17" s="1"/>
  <c r="A145" i="17" s="1"/>
  <c r="A146" i="17" s="1"/>
  <c r="A147" i="17" s="1"/>
  <c r="A148" i="17" s="1"/>
  <c r="A149" i="17" s="1"/>
  <c r="A150" i="17" s="1"/>
  <c r="A151" i="17" s="1"/>
  <c r="A152"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3" i="17"/>
  <c r="BA7" i="18" s="1"/>
  <c r="AQ6" i="18"/>
  <c r="A154" i="17" l="1"/>
  <c r="BA8" i="18" s="1"/>
  <c r="AQ7" i="18"/>
  <c r="A155" i="17" l="1"/>
  <c r="BA9" i="18" s="1"/>
  <c r="AQ8" i="18"/>
  <c r="A156" i="17" l="1"/>
  <c r="BA10" i="18" s="1"/>
  <c r="AQ9" i="18"/>
  <c r="A157" i="17" l="1"/>
  <c r="BA11" i="18" s="1"/>
  <c r="AQ10" i="18"/>
  <c r="A158" i="17" l="1"/>
  <c r="A159" i="17" s="1"/>
  <c r="AU33" i="18" s="1"/>
  <c r="AQ11" i="18"/>
  <c r="A160" i="17" l="1"/>
  <c r="A161" i="17" s="1"/>
  <c r="A162" i="17" s="1"/>
  <c r="A163" i="17" s="1"/>
  <c r="A164" i="17" s="1"/>
  <c r="A165" i="17" s="1"/>
  <c r="A166" i="17" s="1"/>
  <c r="A167" i="17" s="1"/>
  <c r="A168" i="17" s="1"/>
  <c r="A169" i="17" s="1"/>
  <c r="A170" i="17" s="1"/>
  <c r="A171" i="17" s="1"/>
  <c r="A172" i="17" s="1"/>
  <c r="A173" i="17" s="1"/>
  <c r="A174" i="17" s="1"/>
  <c r="AU37" i="18" s="1"/>
  <c r="AK33" i="18"/>
  <c r="A175" i="17" l="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BC8" i="18" s="1"/>
  <c r="AK37" i="18"/>
  <c r="A204" i="17" l="1"/>
  <c r="BC9" i="18" s="1"/>
  <c r="AS8" i="18"/>
  <c r="A205" i="17" l="1"/>
  <c r="BC10" i="18" s="1"/>
  <c r="AS9" i="18"/>
  <c r="A206" i="17" l="1"/>
  <c r="BC11" i="18" s="1"/>
  <c r="AS10" i="18"/>
  <c r="B28" i="12"/>
  <c r="H28" i="12"/>
  <c r="A207" i="17" l="1"/>
  <c r="BC12" i="18" s="1"/>
  <c r="AS11" i="18"/>
  <c r="A208" i="17" l="1"/>
  <c r="BC13" i="18" s="1"/>
  <c r="AS12" i="18"/>
  <c r="A209" i="17" l="1"/>
  <c r="BC14" i="18" s="1"/>
  <c r="AS13" i="18"/>
  <c r="A210" i="17" l="1"/>
  <c r="BC15" i="18" s="1"/>
  <c r="AS14" i="18"/>
  <c r="A211" i="17" l="1"/>
  <c r="BC16" i="18" s="1"/>
  <c r="AS15" i="18"/>
  <c r="A212" i="17" l="1"/>
  <c r="BC17" i="18" s="1"/>
  <c r="AS16" i="18"/>
  <c r="A213" i="17" l="1"/>
  <c r="BC18" i="18" s="1"/>
  <c r="AS17" i="18"/>
  <c r="A214" i="17" l="1"/>
  <c r="BC19" i="18" s="1"/>
  <c r="AS18" i="18"/>
  <c r="A215" i="17" l="1"/>
  <c r="BC20" i="18" s="1"/>
  <c r="AS19" i="18"/>
  <c r="A216" i="17" l="1"/>
  <c r="BC21" i="18" s="1"/>
  <c r="AS20" i="18"/>
  <c r="A217" i="17" l="1"/>
  <c r="BC22" i="18" s="1"/>
  <c r="AS21" i="18"/>
  <c r="A218" i="17" l="1"/>
  <c r="BC23" i="18" s="1"/>
  <c r="AS22" i="18"/>
  <c r="A219" i="17" l="1"/>
  <c r="BC24" i="18" s="1"/>
  <c r="AS23" i="18"/>
  <c r="A220" i="17" l="1"/>
  <c r="BC25" i="18" s="1"/>
  <c r="AS24" i="18"/>
  <c r="A221" i="17" l="1"/>
  <c r="BC26" i="18" s="1"/>
  <c r="AS25" i="18"/>
  <c r="A222" i="17" l="1"/>
  <c r="BC27" i="18" s="1"/>
  <c r="AS26" i="18"/>
  <c r="A223" i="17" l="1"/>
  <c r="BC28" i="18" s="1"/>
  <c r="AS27" i="18"/>
  <c r="A224" i="17" l="1"/>
  <c r="BC29" i="18" s="1"/>
  <c r="AS28" i="18"/>
  <c r="A225" i="17" l="1"/>
  <c r="BC30" i="18" s="1"/>
  <c r="AS29" i="18"/>
  <c r="A226" i="17" l="1"/>
  <c r="BC31" i="18" s="1"/>
  <c r="AS30" i="18"/>
  <c r="A227" i="17" l="1"/>
  <c r="AS31" i="18"/>
  <c r="BC32" i="18" l="1"/>
  <c r="CE3" i="12"/>
  <c r="CB3" i="12"/>
  <c r="AI3" i="12"/>
  <c r="AF3" i="12"/>
  <c r="BD3" i="12"/>
  <c r="AU3" i="12"/>
  <c r="BY3" i="12"/>
  <c r="T3" i="12"/>
  <c r="BP3" i="12"/>
  <c r="BV3" i="12"/>
  <c r="BG3" i="12"/>
  <c r="K3" i="12"/>
  <c r="BS3" i="12"/>
  <c r="Q3" i="12"/>
  <c r="B3" i="12"/>
  <c r="CK3" i="12"/>
  <c r="BJ3" i="12"/>
  <c r="N3" i="12"/>
  <c r="AO3" i="12"/>
  <c r="W3" i="12"/>
  <c r="AC3" i="12"/>
  <c r="Z3" i="12"/>
  <c r="AL3" i="12"/>
  <c r="H3" i="12"/>
  <c r="E3" i="12"/>
  <c r="AR3" i="12"/>
  <c r="BM3" i="12"/>
  <c r="AX3" i="12"/>
  <c r="CH3" i="12"/>
  <c r="BA3" i="12"/>
  <c r="A228"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<sst xmlns="http://schemas.openxmlformats.org/spreadsheetml/2006/main" count="8416" uniqueCount="5182">
  <si>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</si>
  <si>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</si>
  <si>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</si>
  <si>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</si>
  <si>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</si>
  <si>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</si>
  <si>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</si>
  <si>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</si>
  <si>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</si>
  <si>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</si>
  <si>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</si>
  <si>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</si>
  <si>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</si>
  <si>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</si>
  <si>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</si>
  <si>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</si>
  <si>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</si>
  <si>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</si>
  <si>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</si>
  <si>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</si>
  <si>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</si>
  <si>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</si>
  <si>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</si>
  <si>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</si>
  <si>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</si>
  <si>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</si>
  <si>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</si>
  <si>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</si>
  <si>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</si>
  <si>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</si>
  <si>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</si>
  <si>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</si>
  <si>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</si>
  <si>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</si>
  <si>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</si>
  <si>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</si>
  <si>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</si>
  <si>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</si>
  <si>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</si>
  <si>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</si>
  <si>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</si>
  <si>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</si>
  <si>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</si>
  <si>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</si>
  <si>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</si>
  <si>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</si>
  <si>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</si>
  <si>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</si>
  <si>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</si>
  <si>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</si>
  <si>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</si>
  <si>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</si>
  <si>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</si>
  <si>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</si>
  <si>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</si>
  <si>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</si>
  <si>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</si>
  <si>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</si>
  <si>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</si>
  <si>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</si>
  <si>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</si>
  <si>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</si>
  <si>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</si>
  <si>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</si>
  <si>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</si>
  <si>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</si>
  <si>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</si>
  <si>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</si>
  <si>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</si>
  <si>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</si>
  <si>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</si>
  <si>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</si>
  <si>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</si>
  <si>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</si>
  <si>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</si>
  <si>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</si>
  <si>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</si>
  <si>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</si>
  <si>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</si>
  <si>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</si>
  <si>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</si>
  <si>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</si>
  <si>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</si>
  <si>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</si>
  <si>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</si>
  <si>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</si>
  <si>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</si>
  <si>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</si>
  <si>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</si>
  <si>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</si>
  <si>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</si>
  <si>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</si>
  <si>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</si>
  <si>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</si>
  <si>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</si>
  <si>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</si>
  <si>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</si>
  <si>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</si>
  <si>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</si>
  <si>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</si>
  <si>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</si>
  <si>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</si>
  <si>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</si>
  <si>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</si>
  <si>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</si>
  <si>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</si>
  <si>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</si>
  <si>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</si>
  <si>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</si>
  <si>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</si>
  <si>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</si>
  <si>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</si>
  <si>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</si>
  <si>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</si>
  <si>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</si>
  <si>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</si>
  <si>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</si>
  <si>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</si>
  <si>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</si>
  <si>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</si>
  <si>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</si>
  <si>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</si>
  <si>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</si>
  <si>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</si>
  <si>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</si>
  <si>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</si>
  <si>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</si>
  <si>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</si>
  <si>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</si>
  <si>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</si>
  <si>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</si>
  <si>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</si>
  <si>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</si>
  <si>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</si>
  <si>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</si>
  <si>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</si>
  <si>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</si>
  <si>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</si>
  <si>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</si>
  <si>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</si>
  <si>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</si>
  <si>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</si>
  <si>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</si>
  <si>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</si>
  <si>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</si>
  <si>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</si>
  <si>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</si>
  <si>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</si>
  <si>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</si>
  <si>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</si>
  <si>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</si>
  <si>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</si>
  <si>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</si>
  <si>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</si>
  <si>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</si>
  <si>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</si>
  <si>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</si>
  <si>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</si>
  <si>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</si>
  <si>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</si>
  <si>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</si>
  <si>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</si>
  <si>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</si>
  <si>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</si>
  <si>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</si>
  <si>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</si>
  <si>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</si>
  <si>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</si>
  <si>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</si>
  <si>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</si>
  <si>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</si>
  <si>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</si>
  <si>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</si>
  <si>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</si>
  <si>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</si>
  <si>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</si>
  <si>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</si>
  <si>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</si>
  <si>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</si>
  <si>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</si>
  <si>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</si>
  <si>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</si>
  <si>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</si>
  <si>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</si>
  <si>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</si>
  <si>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</si>
  <si>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</si>
  <si>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</si>
  <si>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</si>
  <si>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</si>
  <si>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</si>
  <si>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</si>
  <si>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</si>
  <si>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</si>
  <si>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</si>
  <si>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</si>
  <si>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</si>
  <si>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</si>
  <si>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</si>
  <si>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</si>
  <si>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</si>
  <si>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</si>
  <si>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</si>
  <si>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</si>
  <si>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</si>
  <si>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</si>
  <si>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</si>
  <si>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</si>
  <si>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</si>
  <si>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</si>
  <si>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</si>
  <si>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</si>
  <si>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</si>
  <si>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</si>
  <si>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</si>
  <si>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</si>
  <si>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</si>
  <si>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</si>
  <si>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</si>
  <si>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</si>
  <si>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</si>
  <si>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</si>
  <si>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</si>
  <si>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</si>
  <si>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</si>
  <si>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</si>
  <si>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</si>
  <si>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</si>
  <si>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</si>
  <si>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</si>
  <si>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</si>
  <si>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</si>
  <si>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</si>
  <si>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</si>
  <si>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</si>
  <si>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</si>
  <si>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</si>
  <si>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</si>
  <si>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</si>
  <si>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</si>
  <si>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</si>
  <si>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</si>
  <si>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</si>
  <si>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</si>
  <si>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</si>
  <si>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</si>
  <si>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</si>
  <si>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</si>
  <si>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</si>
  <si>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</si>
  <si>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</si>
  <si>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</si>
  <si>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</si>
  <si>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</si>
  <si>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</si>
  <si>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</si>
  <si>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</si>
  <si>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</si>
  <si>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</si>
  <si>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</si>
  <si>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</si>
  <si>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</si>
  <si>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</si>
  <si>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</si>
  <si>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</si>
  <si>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</si>
  <si>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</si>
  <si>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</si>
  <si>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</si>
  <si>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</si>
  <si>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</si>
  <si>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</si>
  <si>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</si>
  <si>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</si>
  <si>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</si>
  <si>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</si>
  <si>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</si>
  <si>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</si>
  <si>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</si>
  <si>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</si>
  <si>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</si>
  <si>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</si>
  <si>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</si>
  <si>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</si>
  <si>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</si>
  <si>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</si>
  <si>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</si>
  <si>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</si>
  <si>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</si>
  <si>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</si>
  <si>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</si>
  <si>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</si>
  <si>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</si>
  <si>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</si>
  <si>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</si>
  <si>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</si>
  <si>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</si>
  <si>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</si>
  <si>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</si>
  <si>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</si>
  <si>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</si>
  <si>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</si>
  <si>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</si>
  <si>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</si>
  <si>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</si>
  <si>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</si>
  <si>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</si>
  <si>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</si>
  <si>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</si>
  <si>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</si>
  <si>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</si>
  <si>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</si>
  <si>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</si>
  <si>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</si>
  <si>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</si>
  <si>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</si>
  <si>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</si>
  <si>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</si>
  <si>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</si>
  <si>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</si>
  <si>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</si>
  <si>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</si>
  <si>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</si>
  <si>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</si>
  <si>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</si>
  <si>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</si>
  <si>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</si>
  <si>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</si>
  <si>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</si>
  <si>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</si>
  <si>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</si>
  <si>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</si>
  <si>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</si>
  <si>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</si>
  <si>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</si>
  <si>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</si>
  <si>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</si>
  <si>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</si>
  <si>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</si>
  <si>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</si>
  <si>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</si>
  <si>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</si>
  <si>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</si>
  <si>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</si>
  <si>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</si>
  <si>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</si>
  <si>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</si>
  <si>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</si>
  <si>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</si>
  <si>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</si>
  <si>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</si>
  <si>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</si>
  <si>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</si>
  <si>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</si>
  <si>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</si>
  <si>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</si>
  <si>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</si>
  <si>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</si>
  <si>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</si>
  <si>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</si>
  <si>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</si>
  <si>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</si>
  <si>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</si>
  <si>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</si>
  <si>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</si>
  <si>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</si>
  <si>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</si>
  <si>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</si>
  <si>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</si>
  <si>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</si>
  <si>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</si>
  <si>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</si>
  <si>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</si>
  <si>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</si>
  <si>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</si>
  <si>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</si>
  <si>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</si>
  <si>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</si>
  <si>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</si>
  <si>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</si>
  <si>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</si>
  <si>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</si>
  <si>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</si>
  <si>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</si>
  <si>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</si>
  <si>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</si>
  <si>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</si>
  <si>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</si>
  <si>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</si>
  <si>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</si>
  <si>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</si>
  <si>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</si>
  <si>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</si>
  <si>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</si>
  <si>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</si>
  <si>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</si>
  <si>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</si>
  <si>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</si>
  <si>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</si>
  <si>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</si>
  <si>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</si>
  <si>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</si>
  <si>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</si>
  <si>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</si>
  <si>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</si>
  <si>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</si>
  <si>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</si>
  <si>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</si>
  <si>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</si>
  <si>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</si>
  <si>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</si>
  <si>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</si>
  <si>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</si>
  <si>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</si>
  <si>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</si>
  <si>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</si>
  <si>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</si>
  <si>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</si>
  <si>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</si>
  <si>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</si>
  <si>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</si>
  <si>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</si>
  <si>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</si>
  <si>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</si>
  <si>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</si>
  <si>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</si>
  <si>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</si>
  <si>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</si>
  <si>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</si>
  <si>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</si>
  <si>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</si>
  <si>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</si>
  <si>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</si>
  <si>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</si>
  <si>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</si>
  <si>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</si>
  <si>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</si>
  <si>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</si>
  <si>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</si>
  <si>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</si>
  <si>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</si>
  <si>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</si>
  <si>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</si>
  <si>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</si>
  <si>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</si>
  <si>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</si>
  <si>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</si>
  <si>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</si>
  <si>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</si>
  <si>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</si>
  <si>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</si>
  <si>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</si>
  <si>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</si>
  <si>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</si>
  <si>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</si>
  <si>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</si>
  <si>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</si>
  <si>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</si>
  <si>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</si>
  <si>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</si>
  <si>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</si>
  <si>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</si>
  <si>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</si>
  <si>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</si>
  <si>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</si>
  <si>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</si>
  <si>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</si>
  <si>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</si>
  <si>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</si>
  <si>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</si>
  <si>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</si>
  <si>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</si>
  <si>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</si>
  <si>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</si>
  <si>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</si>
  <si>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</si>
  <si>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</si>
  <si>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</si>
  <si>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</si>
  <si>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</si>
  <si>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</si>
  <si>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</si>
  <si>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</si>
  <si>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</si>
  <si>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</si>
  <si>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</si>
  <si>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</si>
  <si>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</si>
  <si>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</si>
  <si>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</si>
  <si>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</si>
  <si>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</si>
  <si>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</si>
  <si>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</si>
  <si>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</si>
  <si>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</si>
  <si>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</si>
  <si>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</si>
  <si>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</si>
  <si>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</si>
  <si>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</si>
  <si>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</si>
  <si>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</si>
  <si>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</si>
  <si>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</si>
  <si>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</si>
  <si>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</si>
  <si>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</si>
  <si>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</si>
  <si>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</si>
  <si>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</si>
  <si>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</si>
  <si>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</si>
  <si>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</si>
  <si>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</si>
  <si>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</si>
  <si>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</si>
  <si>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</si>
  <si>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</si>
  <si>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</si>
  <si>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</si>
  <si>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</si>
  <si>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</si>
  <si>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</si>
  <si>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</si>
  <si>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</si>
  <si>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</si>
  <si>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</si>
  <si>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</si>
  <si>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</si>
  <si>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</si>
  <si>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</si>
  <si>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</si>
  <si>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</si>
  <si>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</si>
  <si>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</si>
  <si>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</si>
  <si>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</si>
  <si>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</si>
  <si>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</si>
  <si>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</si>
  <si>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</si>
  <si>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</si>
  <si>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</si>
  <si>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</si>
  <si>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</si>
  <si>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</si>
  <si>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</si>
  <si>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</si>
  <si>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</si>
  <si>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</si>
  <si>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</si>
  <si>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</si>
  <si>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</si>
  <si>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</si>
  <si>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</si>
  <si>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</si>
  <si>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</si>
  <si>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</si>
  <si>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</si>
  <si>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</si>
  <si>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</si>
  <si>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</si>
  <si>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</si>
  <si>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</si>
  <si>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</si>
  <si>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</si>
  <si>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</si>
  <si>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</si>
  <si>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</si>
  <si>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</si>
  <si>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</si>
  <si>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</si>
  <si>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</si>
  <si>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</si>
  <si>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</si>
  <si>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</si>
  <si>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</si>
  <si>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</si>
  <si>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</si>
  <si>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</si>
  <si>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</si>
  <si>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</si>
  <si>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</si>
  <si>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</si>
  <si>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</si>
  <si>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</si>
  <si>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</si>
  <si>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</si>
  <si>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</si>
  <si>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</si>
  <si>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</si>
  <si>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</si>
  <si>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</si>
  <si>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</si>
  <si>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</si>
  <si>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</si>
  <si>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</si>
  <si>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</si>
  <si>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</si>
  <si>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</si>
  <si>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</si>
  <si>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</si>
  <si>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</si>
  <si>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</si>
  <si>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</si>
  <si>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</si>
  <si>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</si>
  <si>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</si>
  <si>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</si>
  <si>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</si>
  <si>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</si>
  <si>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</si>
  <si>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</si>
  <si>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</si>
  <si>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</si>
  <si>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</si>
  <si>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</si>
  <si>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</si>
  <si>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</si>
  <si>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</si>
  <si>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</si>
  <si>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</si>
  <si>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</si>
  <si>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</si>
  <si>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</si>
  <si>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</si>
  <si>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</si>
  <si>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</si>
  <si>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</si>
  <si>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</si>
  <si>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</si>
  <si>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</si>
  <si>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</si>
  <si>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</si>
  <si>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</si>
  <si>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</si>
  <si>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</si>
  <si>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</si>
  <si>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</si>
  <si>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</si>
  <si>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</si>
  <si>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</si>
  <si>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</si>
  <si>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</si>
  <si>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</si>
  <si>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</si>
  <si>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</si>
  <si>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</si>
  <si>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</si>
  <si>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</si>
  <si>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</si>
  <si>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</si>
  <si>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</si>
  <si>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</si>
  <si>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</si>
  <si>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</si>
  <si>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</si>
  <si>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</si>
  <si>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</si>
  <si>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</si>
  <si>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</si>
  <si>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</si>
  <si>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</si>
  <si>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</si>
  <si>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</si>
  <si>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</si>
  <si>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</si>
  <si>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</si>
  <si>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</si>
  <si>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</si>
  <si>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</si>
  <si>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</si>
  <si>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</si>
  <si>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</si>
  <si>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</si>
  <si>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</si>
  <si>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</si>
  <si>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</si>
  <si>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</si>
  <si>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</si>
  <si>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</si>
  <si>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</si>
  <si>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</si>
  <si>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</si>
  <si>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</si>
  <si>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</si>
  <si>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</si>
  <si>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</si>
  <si>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</si>
  <si>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</si>
  <si>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</si>
  <si>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</si>
  <si>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</si>
  <si>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</si>
  <si>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</si>
  <si>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</si>
  <si>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</si>
  <si>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</si>
  <si>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</si>
  <si>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</si>
  <si>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</si>
  <si>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</si>
  <si>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</si>
  <si>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</si>
  <si>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</si>
  <si>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</si>
  <si>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</si>
  <si>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</si>
  <si>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</si>
  <si>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</si>
  <si>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</si>
  <si>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</si>
  <si>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</si>
  <si>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</si>
  <si>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</si>
  <si>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</si>
  <si>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</si>
  <si>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</si>
  <si>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</si>
  <si>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</si>
  <si>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</si>
  <si>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</si>
  <si>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</si>
  <si>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</si>
  <si>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</si>
  <si>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</si>
  <si>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</si>
  <si>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</si>
  <si>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</si>
  <si>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</si>
  <si>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</si>
  <si>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</si>
  <si>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</si>
  <si>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</si>
  <si>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</si>
  <si>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</si>
  <si>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</si>
  <si>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</si>
  <si>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</si>
  <si>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</si>
  <si>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</si>
  <si>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</si>
  <si>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</si>
  <si>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</si>
  <si>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</si>
  <si>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</si>
  <si>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</si>
  <si>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</si>
  <si>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</si>
  <si>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</si>
  <si>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</si>
  <si>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</si>
  <si>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</si>
  <si>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</si>
  <si>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</si>
  <si>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</si>
  <si>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</si>
  <si>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</si>
  <si>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</si>
  <si>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</si>
  <si>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</si>
  <si>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</si>
  <si>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</si>
  <si>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</si>
  <si>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</si>
  <si>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</si>
  <si>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</si>
  <si>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</si>
  <si>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</si>
  <si>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</si>
  <si>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</si>
  <si>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</si>
  <si>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</si>
  <si>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</si>
  <si>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</si>
  <si>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</si>
  <si>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</si>
  <si>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</si>
  <si>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</si>
  <si>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</si>
  <si>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</si>
  <si>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</si>
  <si>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</si>
  <si>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</si>
  <si>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</si>
  <si>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</si>
  <si>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</si>
  <si>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</si>
  <si>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</si>
  <si>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</si>
  <si>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</si>
  <si>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</si>
  <si>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</si>
  <si>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</si>
  <si>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</si>
  <si>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</si>
  <si>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</si>
  <si>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</si>
  <si>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</si>
  <si>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</si>
  <si>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</si>
  <si>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</si>
  <si>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</si>
  <si>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</si>
  <si>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</si>
  <si>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</si>
  <si>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</si>
  <si>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</si>
  <si>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</si>
  <si>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</si>
  <si>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</si>
  <si>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</si>
  <si>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</si>
  <si>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</si>
  <si>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</si>
  <si>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</si>
  <si>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</si>
  <si>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</si>
  <si>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</si>
  <si>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</si>
  <si>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</si>
  <si>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</si>
  <si>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</si>
  <si>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</si>
  <si>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</si>
  <si>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</si>
  <si>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</si>
  <si>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</si>
  <si>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</si>
  <si>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</si>
  <si>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</si>
  <si>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</si>
  <si>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</si>
  <si>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</si>
  <si>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</si>
  <si>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</si>
  <si>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</si>
  <si>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</si>
  <si>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</si>
  <si>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</si>
  <si>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</si>
  <si>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</si>
  <si>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</si>
  <si>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</si>
  <si>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</si>
  <si>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</si>
  <si>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</si>
  <si>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</si>
  <si>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</si>
  <si>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</si>
  <si>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</si>
  <si>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</si>
  <si>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</si>
  <si>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</si>
  <si>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</si>
  <si>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</si>
  <si>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</si>
  <si>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</si>
  <si>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</si>
  <si>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</si>
  <si>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</si>
  <si>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</si>
  <si>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</si>
  <si>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</si>
  <si>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</si>
  <si>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</si>
  <si>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</si>
  <si>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</si>
  <si>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</si>
  <si>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</si>
  <si>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</si>
  <si>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</si>
  <si>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</si>
  <si>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</si>
  <si>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</si>
  <si>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</si>
  <si>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</si>
  <si>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</si>
  <si>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</si>
  <si>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</si>
  <si>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</si>
  <si>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</si>
  <si>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</si>
  <si>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</si>
  <si>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</si>
  <si>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</si>
  <si>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</si>
  <si>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</si>
  <si>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</si>
  <si>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</si>
  <si>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</si>
  <si>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</si>
  <si>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</si>
  <si>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</si>
  <si>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</si>
  <si>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</si>
  <si>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</si>
  <si>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</si>
  <si>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</si>
  <si>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</si>
  <si>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</si>
  <si>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</si>
  <si>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</si>
  <si>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</si>
  <si>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</si>
  <si>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</si>
  <si>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</si>
  <si>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</si>
  <si>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</si>
  <si>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</si>
  <si>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</si>
  <si>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</si>
  <si>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</si>
  <si>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</si>
  <si>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</si>
  <si>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</si>
  <si>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</si>
  <si>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</si>
  <si>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</si>
  <si>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</si>
  <si>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</si>
  <si>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</si>
  <si>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</si>
  <si>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</si>
  <si>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</si>
  <si>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</si>
  <si>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</si>
  <si>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</si>
  <si>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</si>
  <si>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</si>
  <si>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</si>
  <si>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</si>
  <si>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</si>
  <si>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</si>
  <si>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</si>
  <si>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</si>
  <si>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</si>
  <si>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</si>
  <si>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</si>
  <si>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</si>
  <si>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</si>
  <si>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</si>
  <si>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</si>
  <si>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</si>
  <si>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</si>
  <si>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</si>
  <si>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</si>
  <si>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</si>
  <si>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</si>
  <si>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</si>
  <si>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</si>
  <si>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</si>
  <si>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</si>
  <si>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</si>
  <si>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</si>
  <si>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</si>
  <si>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</si>
  <si>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</si>
  <si>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</si>
  <si>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</si>
  <si>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</si>
  <si>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</si>
  <si>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</si>
  <si>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</si>
  <si>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</si>
  <si>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</si>
  <si>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</si>
  <si>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</si>
  <si>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</si>
  <si>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</si>
  <si>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</si>
  <si>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</si>
  <si>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</si>
  <si>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</si>
  <si>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</si>
  <si>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</si>
  <si>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</si>
  <si>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</si>
  <si>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</si>
  <si>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</si>
  <si>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</si>
  <si>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</si>
  <si>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</si>
  <si>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</si>
  <si>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</si>
  <si>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</si>
  <si>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</si>
  <si>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</si>
  <si>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</si>
  <si>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</si>
  <si>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</si>
  <si>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</si>
  <si>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</si>
  <si>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</si>
  <si>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</si>
  <si>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</si>
  <si>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</si>
  <si>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</si>
  <si>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</si>
  <si>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</si>
  <si>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</si>
  <si>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</si>
  <si>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</si>
  <si>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</si>
  <si>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</si>
  <si>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</si>
  <si>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</si>
  <si>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</si>
  <si>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</si>
  <si>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</si>
  <si>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</si>
  <si>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</si>
  <si>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</si>
  <si>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</si>
  <si>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</si>
  <si>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</si>
  <si>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</si>
  <si>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</si>
  <si>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</si>
  <si>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</si>
  <si>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</si>
  <si>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</si>
  <si>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</si>
  <si>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</si>
  <si>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</si>
  <si>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</si>
  <si>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</si>
  <si>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</si>
  <si>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</si>
  <si>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</si>
  <si>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</si>
  <si>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</si>
  <si>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</si>
  <si>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</si>
  <si>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</si>
  <si>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</si>
  <si>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</si>
  <si>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</si>
  <si>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</si>
  <si>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</si>
  <si>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</si>
  <si>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</si>
  <si>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</si>
  <si>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</si>
  <si>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</si>
  <si>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</si>
  <si>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</si>
  <si>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</si>
  <si>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</si>
  <si>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</si>
  <si>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</si>
  <si>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</si>
  <si>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</si>
  <si>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</si>
  <si>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</si>
  <si>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</si>
  <si>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</si>
  <si>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</si>
  <si>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</si>
  <si>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</si>
  <si>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</si>
  <si>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</si>
  <si>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</si>
  <si>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</si>
  <si>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</si>
  <si>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</si>
  <si>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</si>
  <si>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</si>
  <si>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</si>
  <si>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</si>
  <si>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</si>
  <si>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</si>
  <si>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</si>
  <si>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</si>
  <si>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</si>
  <si>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</si>
  <si>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</si>
  <si>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</si>
  <si>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</si>
  <si>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</si>
  <si>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</si>
  <si>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</si>
  <si>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</si>
  <si>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</si>
  <si>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</si>
  <si>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</si>
  <si>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</si>
  <si>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</si>
  <si>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</si>
  <si>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</si>
  <si>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</si>
  <si>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</si>
  <si>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</si>
  <si>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</si>
  <si>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</si>
  <si>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</si>
  <si>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</si>
  <si>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</si>
  <si>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</si>
  <si>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</si>
  <si>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</si>
  <si>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</si>
  <si>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</si>
  <si>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</si>
  <si>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</si>
  <si>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</si>
  <si>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</si>
  <si>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</si>
  <si>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</si>
  <si>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</si>
  <si>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</si>
  <si>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</si>
  <si>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</si>
  <si>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</si>
  <si>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</si>
  <si>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</si>
  <si>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</si>
  <si>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</si>
  <si>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</si>
  <si>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</si>
  <si>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</si>
  <si>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</si>
  <si>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</si>
  <si>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</si>
  <si>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</si>
  <si>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</si>
  <si>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</si>
  <si>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</si>
  <si>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</si>
  <si>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</si>
  <si>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</si>
  <si>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</si>
  <si>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</si>
  <si>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</si>
  <si>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</si>
  <si>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</si>
  <si>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</si>
  <si>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</si>
  <si>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</si>
  <si>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</si>
  <si>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</si>
  <si>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</si>
  <si>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</si>
  <si>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</si>
  <si>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</si>
  <si>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</si>
  <si>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</si>
  <si>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</si>
  <si>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</si>
  <si>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</si>
  <si>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</si>
  <si>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</si>
  <si>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</si>
  <si>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</si>
  <si>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</si>
  <si>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</si>
  <si>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</si>
  <si>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</si>
  <si>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</si>
  <si>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</si>
  <si>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</si>
  <si>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</si>
  <si>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</si>
  <si>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</si>
  <si>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</si>
  <si>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</si>
  <si>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</si>
  <si>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</si>
  <si>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</si>
  <si>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</si>
  <si>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</si>
  <si>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</si>
  <si>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</si>
  <si>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</si>
  <si>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</si>
  <si>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</si>
  <si>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</si>
  <si>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</si>
  <si>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</si>
  <si>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</si>
  <si>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</si>
  <si>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</si>
  <si>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</si>
  <si>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</si>
  <si>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</si>
  <si>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</si>
  <si>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</si>
  <si>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</si>
  <si>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</si>
  <si>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</si>
  <si>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</si>
  <si>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</si>
  <si>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</si>
  <si>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</si>
  <si>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</si>
  <si>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</si>
  <si>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</si>
  <si>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</si>
  <si>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</si>
  <si>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</si>
  <si>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</si>
  <si>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</si>
  <si>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</si>
  <si>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</si>
  <si>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</si>
  <si>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</si>
  <si>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</si>
  <si>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</si>
  <si>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</si>
  <si>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</si>
  <si>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</si>
  <si>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</si>
  <si>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</si>
  <si>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</si>
  <si>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</si>
  <si>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</si>
  <si>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</si>
  <si>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</si>
  <si>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</si>
  <si>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</si>
  <si>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</si>
  <si>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</si>
  <si>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</si>
  <si>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</si>
  <si>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</si>
  <si>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</si>
  <si>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</si>
  <si>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</si>
  <si>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</si>
  <si>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</si>
  <si>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</si>
  <si>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</si>
  <si>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</si>
  <si>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</si>
  <si>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</si>
  <si>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</si>
  <si>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</si>
  <si>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</si>
  <si>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</si>
  <si>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</si>
  <si>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</si>
  <si>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</si>
  <si>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</si>
  <si>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</si>
  <si>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</si>
  <si>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</si>
  <si>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</si>
  <si>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</si>
  <si>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</si>
  <si>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</si>
  <si>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</si>
  <si>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</si>
  <si>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</si>
  <si>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</si>
  <si>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</si>
  <si>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</si>
  <si>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</si>
  <si>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</si>
  <si>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</si>
  <si>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</si>
  <si>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</si>
  <si>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</si>
  <si>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</si>
  <si>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</si>
  <si>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</si>
  <si>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</si>
  <si>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</si>
  <si>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</si>
  <si>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</si>
  <si>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</si>
  <si>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</si>
  <si>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</si>
  <si>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</si>
  <si>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</si>
  <si>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</si>
  <si>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</si>
  <si>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</si>
  <si>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</si>
  <si>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</si>
  <si>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</si>
  <si>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</si>
  <si>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</si>
  <si>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</si>
  <si>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</si>
  <si>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</si>
  <si>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</si>
  <si>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</si>
  <si>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</si>
  <si>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</si>
  <si>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</si>
  <si>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</si>
  <si>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</si>
  <si>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</si>
  <si>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</si>
  <si>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</si>
  <si>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</si>
  <si>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</si>
  <si>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</si>
  <si>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</si>
  <si>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</si>
  <si>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</si>
  <si>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</si>
  <si>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</si>
  <si>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</si>
  <si>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</si>
  <si>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</si>
  <si>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</si>
  <si>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</si>
  <si>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</si>
  <si>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</si>
  <si>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</si>
  <si>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</si>
  <si>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</si>
  <si>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</si>
  <si>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</si>
  <si>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</si>
  <si>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</si>
  <si>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</si>
  <si>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</si>
  <si>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</si>
  <si>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</si>
  <si>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</si>
  <si>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</si>
  <si>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</si>
  <si>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</si>
  <si>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</si>
  <si>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</si>
  <si>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</si>
  <si>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</si>
  <si>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</si>
  <si>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</si>
  <si>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</si>
  <si>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</si>
  <si>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</si>
  <si>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</si>
  <si>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</si>
  <si>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</si>
  <si>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</si>
  <si>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</si>
  <si>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</si>
  <si>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</si>
  <si>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</si>
  <si>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</si>
  <si>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</si>
  <si>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</si>
  <si>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</si>
  <si>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</si>
  <si>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</si>
  <si>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</si>
  <si>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</si>
  <si>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</si>
  <si>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</si>
  <si>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</si>
  <si>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</si>
  <si>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</si>
  <si>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</si>
  <si>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</si>
  <si>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</si>
  <si>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</si>
  <si>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</si>
  <si>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</si>
  <si>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</si>
  <si>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</si>
  <si>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</si>
  <si>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</si>
  <si>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</si>
  <si>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</si>
  <si>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</si>
  <si>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</si>
  <si>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</si>
  <si>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</si>
  <si>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</si>
  <si>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</si>
  <si>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</si>
  <si>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</si>
  <si>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</si>
  <si>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</si>
  <si>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</si>
  <si>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</si>
  <si>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</si>
  <si>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</si>
  <si>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</si>
  <si>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</si>
  <si>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</si>
  <si>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</si>
  <si>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</si>
  <si>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</si>
  <si>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</si>
  <si>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</si>
  <si>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</si>
  <si>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</si>
  <si>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</si>
  <si>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</si>
  <si>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</si>
  <si>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</si>
  <si>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</si>
  <si>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</si>
  <si>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</si>
  <si>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</si>
  <si>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</si>
  <si>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</si>
  <si>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</si>
  <si>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</si>
  <si>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</si>
  <si>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</si>
  <si>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</si>
  <si>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</si>
  <si>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</si>
  <si>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</si>
  <si>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</si>
  <si>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</si>
  <si>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</si>
  <si>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</si>
  <si>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</si>
  <si>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</si>
  <si>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</si>
  <si>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</si>
  <si>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</si>
  <si>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</si>
  <si>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</si>
  <si>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</si>
  <si>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</si>
  <si>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</si>
  <si>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</si>
  <si>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</si>
  <si>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</si>
  <si>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</si>
  <si>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</si>
  <si>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</si>
  <si>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</si>
  <si>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</si>
  <si>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</si>
  <si>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</si>
  <si>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</si>
  <si>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</si>
  <si>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</si>
  <si>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</si>
  <si>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</si>
  <si>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</si>
  <si>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</si>
  <si>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</si>
  <si>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</si>
  <si>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</si>
  <si>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</si>
  <si>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</si>
  <si>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</si>
  <si>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</si>
  <si>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</si>
  <si>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</si>
  <si>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</si>
  <si>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</si>
  <si>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</si>
  <si>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</si>
  <si>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</si>
  <si>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</si>
  <si>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</si>
  <si>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</si>
  <si>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</si>
  <si>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</si>
  <si>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</si>
  <si>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</si>
  <si>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</si>
  <si>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</si>
  <si>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</si>
  <si>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</si>
  <si>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</si>
  <si>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</si>
  <si>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</si>
  <si>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</si>
  <si>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</si>
  <si>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</si>
  <si>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</si>
  <si>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</si>
  <si>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</si>
  <si>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</si>
  <si>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</si>
  <si>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</si>
  <si>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</si>
  <si>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</si>
  <si>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</si>
  <si>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</si>
  <si>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</si>
  <si>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</si>
  <si>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</si>
  <si>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</si>
  <si>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</si>
  <si>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</si>
  <si>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</si>
  <si>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</si>
  <si>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</si>
  <si>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</si>
  <si>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</si>
  <si>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</si>
  <si>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</si>
  <si>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</si>
  <si>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</si>
  <si>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</si>
  <si>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</si>
  <si>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</si>
  <si>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</si>
  <si>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</si>
  <si>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</si>
  <si>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</si>
  <si>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</si>
  <si>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</si>
  <si>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</si>
  <si>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</si>
  <si>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</si>
  <si>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</si>
  <si>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</si>
  <si>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</si>
  <si>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</si>
  <si>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</si>
  <si>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</si>
  <si>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</si>
  <si>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</si>
  <si>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</si>
  <si>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</si>
  <si>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</si>
  <si>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</si>
  <si>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</si>
  <si>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</si>
  <si>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</si>
  <si>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</si>
  <si>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</si>
  <si>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</si>
  <si>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</si>
  <si>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</si>
  <si>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</si>
  <si>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</si>
  <si>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</si>
  <si>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</si>
  <si>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</si>
  <si>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</si>
  <si>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</si>
  <si>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</si>
  <si>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</si>
  <si>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</si>
  <si>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</si>
  <si>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</si>
  <si>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</si>
  <si>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</si>
  <si>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</si>
  <si>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</si>
  <si>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</si>
  <si>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</si>
  <si>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</si>
  <si>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</si>
  <si>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</si>
  <si>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</si>
  <si>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</si>
  <si>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</si>
  <si>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</si>
  <si>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</si>
  <si>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</si>
  <si>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</si>
  <si>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</si>
  <si>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</si>
  <si>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</si>
  <si>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</si>
  <si>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</si>
  <si>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</si>
  <si>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</si>
  <si>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</si>
  <si>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</si>
  <si>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</si>
  <si>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</si>
  <si>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</si>
  <si>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</si>
  <si>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</si>
  <si>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</si>
  <si>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</si>
  <si>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</si>
  <si>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</si>
  <si>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</si>
  <si>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</si>
  <si>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</si>
  <si>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</si>
  <si>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</si>
  <si>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</si>
  <si>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</si>
  <si>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</si>
  <si>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</si>
  <si>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</si>
  <si>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</si>
  <si>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</si>
  <si>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</si>
  <si>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</si>
  <si>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</si>
  <si>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</si>
  <si>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</si>
  <si>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</si>
  <si>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</si>
  <si>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</si>
  <si>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</si>
  <si>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</si>
  <si>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</si>
  <si>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</si>
  <si>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</si>
  <si>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</si>
  <si>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</si>
  <si>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</si>
  <si>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</si>
  <si>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</si>
  <si>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</si>
  <si>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</si>
  <si>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</si>
  <si>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</si>
  <si>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</si>
  <si>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</si>
  <si>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</si>
  <si>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</si>
  <si>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</si>
  <si>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</si>
  <si>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</si>
  <si>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</si>
  <si>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</si>
  <si>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</si>
  <si>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</si>
  <si>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</si>
  <si>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</si>
  <si>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</si>
  <si>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</si>
  <si>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</si>
  <si>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</si>
  <si>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</si>
  <si>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</si>
  <si>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</si>
  <si>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</si>
  <si>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</si>
  <si>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</si>
  <si>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</si>
  <si>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</si>
  <si>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</si>
  <si>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</si>
  <si>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</si>
  <si>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</si>
  <si>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</si>
  <si>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</si>
  <si>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</si>
  <si>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</si>
  <si>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</si>
  <si>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</si>
  <si>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</si>
  <si>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</si>
  <si>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</si>
  <si>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</si>
  <si>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</si>
  <si>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</si>
  <si>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</si>
  <si>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</si>
  <si>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</si>
  <si>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</si>
  <si>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</si>
  <si>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</si>
  <si>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</si>
  <si>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</si>
  <si>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</si>
  <si>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</si>
  <si>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</si>
  <si>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</si>
  <si>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</si>
  <si>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</si>
  <si>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</si>
  <si>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</si>
  <si>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</si>
  <si>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</si>
  <si>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</si>
  <si>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</si>
  <si>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</si>
  <si>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</si>
  <si>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</si>
  <si>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</si>
  <si>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</si>
  <si>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</si>
  <si>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</si>
  <si>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</si>
  <si>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</si>
  <si>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</si>
  <si>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</si>
  <si>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</si>
  <si>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</si>
  <si>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</si>
  <si>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</si>
  <si>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</si>
  <si>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</si>
  <si>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</si>
  <si>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</si>
  <si>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</si>
  <si>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</si>
  <si>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</si>
  <si>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</si>
  <si>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</si>
  <si>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</si>
  <si>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</si>
  <si>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</si>
  <si>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</si>
  <si>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</si>
  <si>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</si>
  <si>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</si>
  <si>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</si>
  <si>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</si>
  <si>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</si>
  <si>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</si>
  <si>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</si>
  <si>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</si>
  <si>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</si>
  <si>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</si>
  <si>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</si>
  <si>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</si>
  <si>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</si>
  <si>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</si>
  <si>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</si>
  <si>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</si>
  <si>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</si>
  <si>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</si>
  <si>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</si>
  <si>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</si>
  <si>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</si>
  <si>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</si>
  <si>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</si>
  <si>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</si>
  <si>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</si>
  <si>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</si>
  <si>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</si>
  <si>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</si>
  <si>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</si>
  <si>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</si>
  <si>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</si>
  <si>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</si>
  <si>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</si>
  <si>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</si>
  <si>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</si>
  <si>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</si>
  <si>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</si>
  <si>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</si>
  <si>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</si>
  <si>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</si>
  <si>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</si>
  <si>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</si>
  <si>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</si>
  <si>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</si>
  <si>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</si>
  <si>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</si>
  <si>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</si>
  <si>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</si>
  <si>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</si>
  <si>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</si>
  <si>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</si>
  <si>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</si>
  <si>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</si>
  <si>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</si>
  <si>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</si>
  <si>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</si>
  <si>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</si>
  <si>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</si>
  <si>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</si>
  <si>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</si>
  <si>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</si>
  <si>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</si>
  <si>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</si>
  <si>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</si>
  <si>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</si>
  <si>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</si>
  <si>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</si>
  <si>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</si>
  <si>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</si>
  <si>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</si>
  <si>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</si>
  <si>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</si>
  <si>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</si>
  <si>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</si>
  <si>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</si>
  <si>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</si>
  <si>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</si>
  <si>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</si>
  <si>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</si>
  <si>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</si>
  <si>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</si>
  <si>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</si>
  <si>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</si>
  <si>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</si>
  <si>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</si>
  <si>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</si>
  <si>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</si>
  <si>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</si>
  <si>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</si>
  <si>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</si>
  <si>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</si>
  <si>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</si>
  <si>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</si>
  <si>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</si>
  <si>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</si>
  <si>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</si>
  <si>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</si>
  <si>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</si>
  <si>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</si>
  <si>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</si>
  <si>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</si>
  <si>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</si>
  <si>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</si>
  <si>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</si>
  <si>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</si>
  <si>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</si>
  <si>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</si>
  <si>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</si>
  <si>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</si>
  <si>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</si>
  <si>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</si>
  <si>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</si>
  <si>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</si>
  <si>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</si>
  <si>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</si>
  <si>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</si>
  <si>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</si>
  <si>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</si>
  <si>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</si>
  <si>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</si>
  <si>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</si>
  <si>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</si>
  <si>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</si>
  <si>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</si>
  <si>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</si>
  <si>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</si>
  <si>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</si>
  <si>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</si>
  <si>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</si>
  <si>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</si>
  <si>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</si>
  <si>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</si>
  <si>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</si>
  <si>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</si>
  <si>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</si>
  <si>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</si>
  <si>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</si>
  <si>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</si>
  <si>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</si>
  <si>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</si>
  <si>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</si>
  <si>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</si>
  <si>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</si>
  <si>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</si>
  <si>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</si>
  <si>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</si>
  <si>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</si>
  <si>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</si>
  <si>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</si>
  <si>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</si>
  <si>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</si>
  <si>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</si>
  <si>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</si>
  <si>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</si>
  <si>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</si>
  <si>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</si>
  <si>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</si>
  <si>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</si>
  <si>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</si>
  <si>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</si>
  <si>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</si>
  <si>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</si>
  <si>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</si>
  <si>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</si>
  <si>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</si>
  <si>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</si>
  <si>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</si>
  <si>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</si>
  <si>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</si>
  <si>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</si>
  <si>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</si>
  <si>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</si>
  <si>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</si>
  <si>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</si>
  <si>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</si>
  <si>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</si>
  <si>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</si>
  <si>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</si>
  <si>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</si>
  <si>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</si>
  <si>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</si>
  <si>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</si>
  <si>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</si>
  <si>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</si>
  <si>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</si>
  <si>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</si>
  <si>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</si>
  <si>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</si>
  <si>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</si>
  <si>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</si>
  <si>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</si>
  <si>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</si>
  <si>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</si>
  <si>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</si>
  <si>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</si>
  <si>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</si>
  <si>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</si>
  <si>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</si>
  <si>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</si>
  <si>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</si>
  <si>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</si>
  <si>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</si>
  <si>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</si>
  <si>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</si>
  <si>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</si>
  <si>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</si>
  <si>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</si>
  <si>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</si>
  <si>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</si>
  <si>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</si>
  <si>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</si>
  <si>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</si>
  <si>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</si>
  <si>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</si>
  <si>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</si>
  <si>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</si>
  <si>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</si>
  <si>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</si>
  <si>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</si>
  <si>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</si>
  <si>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</si>
  <si>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</si>
  <si>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</si>
  <si>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</si>
  <si>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</si>
  <si>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</si>
  <si>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</si>
  <si>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</si>
  <si>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</si>
  <si>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</si>
  <si>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</si>
  <si>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</si>
  <si>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</si>
  <si>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</si>
  <si>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</si>
  <si>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</si>
  <si>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</si>
  <si>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</si>
  <si>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</si>
  <si>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</si>
  <si>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</si>
  <si>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</si>
  <si>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</si>
  <si>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</si>
  <si>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</si>
  <si>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</si>
  <si>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</si>
  <si>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</si>
  <si>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</si>
  <si>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</si>
  <si>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</si>
  <si>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</si>
  <si>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</si>
  <si>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</si>
  <si>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</si>
  <si>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</si>
  <si>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</si>
  <si>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</si>
  <si>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</si>
  <si>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</si>
  <si>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</si>
  <si>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</si>
  <si>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</si>
  <si>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</si>
  <si>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</si>
  <si>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</si>
  <si>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</si>
  <si>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</si>
  <si>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</si>
  <si>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</si>
  <si>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</si>
  <si>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</si>
  <si>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</si>
  <si>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</si>
  <si>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</si>
  <si>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</si>
  <si>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</si>
  <si>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</si>
  <si>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</si>
  <si>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</si>
  <si>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</si>
  <si>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</si>
  <si>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</si>
  <si>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</si>
  <si>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</si>
  <si>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</si>
  <si>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</si>
  <si>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</si>
  <si>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</si>
  <si>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</si>
  <si>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</si>
  <si>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</si>
  <si>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</si>
  <si>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</si>
  <si>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</si>
  <si>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</si>
  <si>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</si>
  <si>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</si>
  <si>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</si>
  <si>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</si>
  <si>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</si>
  <si>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</si>
  <si>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</si>
  <si>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</si>
  <si>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</si>
  <si>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</si>
  <si>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</si>
  <si>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</si>
  <si>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</si>
  <si>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</si>
  <si>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</si>
  <si>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</si>
  <si>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</si>
  <si>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</si>
  <si>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</si>
  <si>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</si>
  <si>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</si>
  <si>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</si>
  <si>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</si>
  <si>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</si>
  <si>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</si>
  <si>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</si>
  <si>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</si>
  <si>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</si>
  <si>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</si>
  <si>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</si>
  <si>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</si>
  <si>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</si>
  <si>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</si>
  <si>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</si>
  <si>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</si>
  <si>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</si>
  <si>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</si>
  <si>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</si>
  <si>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</si>
  <si>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</si>
  <si>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</si>
  <si>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</si>
  <si>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</si>
  <si>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</si>
  <si>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</si>
  <si>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</si>
  <si>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</si>
  <si>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</si>
  <si>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</si>
  <si>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</si>
  <si>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</si>
  <si>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</si>
  <si>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</si>
  <si>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</si>
  <si>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</si>
  <si>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</si>
  <si>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</si>
  <si>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</si>
  <si>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</si>
  <si>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</si>
  <si>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</si>
  <si>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</si>
  <si>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</si>
  <si>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</si>
  <si>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</si>
  <si>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</si>
  <si>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</si>
  <si>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</si>
  <si>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</si>
  <si>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</si>
  <si>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</si>
  <si>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</si>
  <si>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</si>
  <si>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</si>
  <si>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</si>
  <si>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</si>
  <si>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</si>
  <si>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</si>
  <si>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</si>
  <si>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</si>
  <si>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</si>
  <si>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</si>
  <si>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</si>
  <si>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</si>
  <si>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</si>
  <si>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</si>
  <si>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</si>
  <si>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</si>
  <si>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</si>
  <si>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</si>
  <si>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</si>
  <si>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</si>
  <si>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</si>
  <si>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</si>
  <si>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</si>
  <si>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</si>
  <si>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</si>
  <si>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</si>
  <si>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</si>
  <si>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</si>
  <si>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</si>
  <si>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</si>
  <si>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</si>
  <si>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</si>
  <si>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</si>
  <si>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</si>
  <si>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</si>
  <si>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</si>
  <si>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</si>
  <si>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</si>
  <si>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</si>
  <si>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</si>
  <si>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</si>
  <si>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</si>
  <si>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</si>
  <si>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</si>
  <si>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</si>
  <si>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</si>
  <si>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</si>
  <si>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</si>
  <si>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</si>
  <si>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</si>
  <si>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</si>
  <si>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</si>
  <si>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</si>
  <si>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</si>
  <si>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</si>
  <si>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</si>
  <si>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</si>
  <si>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</si>
  <si>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</si>
  <si>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</si>
  <si>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</si>
  <si>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</si>
  <si>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</si>
  <si>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</si>
  <si>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</si>
  <si>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</si>
  <si>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</si>
  <si>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</si>
  <si>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</si>
  <si>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</si>
  <si>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</si>
  <si>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</si>
  <si>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</si>
  <si>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</si>
  <si>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</si>
  <si>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</si>
  <si>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</si>
  <si>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</si>
  <si>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</si>
  <si>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</si>
  <si>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</si>
  <si>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</si>
  <si>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</si>
  <si>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</si>
  <si>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</si>
  <si>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</si>
  <si>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</si>
  <si>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</si>
  <si>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</si>
  <si>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</si>
  <si>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</si>
  <si>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</si>
  <si>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</si>
  <si>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</si>
  <si>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</si>
  <si>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</si>
  <si>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</si>
  <si>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</si>
  <si>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</si>
  <si>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</si>
  <si>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</si>
  <si>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</si>
  <si>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</si>
  <si>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</si>
  <si>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</si>
  <si>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</si>
  <si>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</si>
  <si>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</si>
  <si>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</si>
  <si>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</si>
  <si>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</si>
  <si>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</si>
  <si>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</si>
  <si>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</si>
  <si>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</si>
  <si>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</si>
  <si>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</si>
  <si>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</si>
  <si>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</si>
  <si>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</si>
  <si>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</si>
  <si>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</si>
  <si>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</si>
  <si>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</si>
  <si>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</si>
  <si>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</si>
  <si>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</si>
  <si>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</si>
  <si>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</si>
  <si>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</si>
  <si>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</si>
  <si>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</si>
  <si>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</si>
  <si>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</si>
  <si>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</si>
  <si>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</si>
  <si>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</si>
  <si>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</si>
  <si>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</si>
  <si>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</si>
  <si>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</si>
  <si>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</si>
  <si>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</si>
  <si>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</si>
  <si>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</si>
  <si>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</si>
  <si>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</si>
  <si>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</si>
  <si>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</si>
  <si>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</si>
  <si>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</si>
  <si>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</si>
  <si>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</si>
  <si>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</si>
  <si>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</si>
  <si>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</si>
  <si>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</si>
  <si>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</si>
  <si>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</si>
  <si>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</si>
  <si>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</si>
  <si>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</si>
  <si>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</si>
  <si>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</si>
  <si>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</si>
  <si>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</si>
  <si>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</si>
  <si>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</si>
  <si>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</si>
  <si>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</si>
  <si>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</si>
  <si>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</si>
  <si>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</si>
  <si>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</si>
  <si>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</si>
  <si>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</si>
  <si>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</si>
  <si>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</si>
  <si>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</si>
  <si>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</si>
  <si>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</si>
  <si>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</si>
  <si>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</si>
  <si>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</si>
  <si>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</si>
  <si>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</si>
  <si>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</si>
  <si>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</si>
  <si>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</si>
  <si>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</si>
  <si>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</si>
  <si>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</si>
  <si>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</si>
  <si>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</si>
  <si>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</si>
  <si>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</si>
  <si>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</si>
  <si>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</si>
  <si>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</si>
  <si>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</si>
  <si>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</si>
  <si>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</si>
  <si>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</si>
  <si>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</si>
  <si>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</si>
  <si>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</si>
  <si>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</si>
  <si>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</si>
  <si>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</si>
  <si>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</si>
  <si>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</si>
  <si>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</si>
  <si>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</si>
  <si>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</si>
  <si>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</si>
  <si>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</si>
  <si>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</si>
  <si>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</si>
  <si>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</si>
  <si>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</si>
  <si>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</si>
  <si>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</si>
  <si>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</si>
  <si>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</si>
  <si>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</si>
  <si>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</si>
  <si>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</si>
  <si>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</si>
  <si>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</si>
  <si>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</si>
  <si>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</si>
  <si>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</si>
  <si>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</si>
  <si>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</si>
  <si>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</si>
  <si>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</si>
  <si>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</si>
  <si>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</si>
  <si>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</si>
  <si>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</si>
  <si>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</si>
  <si>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</si>
  <si>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</si>
  <si>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</si>
  <si>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</si>
  <si>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</si>
  <si>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</si>
  <si>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</si>
  <si>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</si>
  <si>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</si>
  <si>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</si>
  <si>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</si>
  <si>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</si>
  <si>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</si>
  <si>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</si>
  <si>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</si>
  <si>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</si>
  <si>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</si>
  <si>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</si>
  <si>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</si>
  <si>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</si>
  <si>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</si>
  <si>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</si>
  <si>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</si>
  <si>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</si>
  <si>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</si>
  <si>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</si>
  <si>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</si>
  <si>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</si>
  <si>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</si>
  <si>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</si>
  <si>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</si>
  <si>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</si>
  <si>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</si>
  <si>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</si>
  <si>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</si>
  <si>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</si>
  <si>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</si>
  <si>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</si>
  <si>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</si>
  <si>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</si>
  <si>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</si>
  <si>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</si>
  <si>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</si>
  <si>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</si>
  <si>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</si>
  <si>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</si>
  <si>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</si>
  <si>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</si>
  <si>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</si>
  <si>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</si>
  <si>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</si>
  <si>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</si>
  <si>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</si>
  <si>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</si>
  <si>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</si>
  <si>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</si>
  <si>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</si>
  <si>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</si>
  <si>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</si>
  <si>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</si>
  <si>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</si>
  <si>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</si>
  <si>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</si>
  <si>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</si>
  <si>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</si>
  <si>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</si>
  <si>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</si>
  <si>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</si>
  <si>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</si>
  <si>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</si>
  <si>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</si>
  <si>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</si>
  <si>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</si>
  <si>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</si>
  <si>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</si>
  <si>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</si>
  <si>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</si>
  <si>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</si>
  <si>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</si>
  <si>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</si>
  <si>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</si>
  <si>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</si>
  <si>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</si>
  <si>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</si>
  <si>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</si>
  <si>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</si>
  <si>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</si>
  <si>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</si>
  <si>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</si>
  <si>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</si>
  <si>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</si>
  <si>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</si>
  <si>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</si>
  <si>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</si>
  <si>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</si>
  <si>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</si>
  <si>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</si>
  <si>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</si>
  <si>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</si>
  <si>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</si>
  <si>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</si>
  <si>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</si>
  <si>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</si>
  <si>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</si>
  <si>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</si>
  <si>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</si>
  <si>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</si>
  <si>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</si>
  <si>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</si>
  <si>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</si>
  <si>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</si>
  <si>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</si>
  <si>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</si>
  <si>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</si>
  <si>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</si>
  <si>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</si>
  <si>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</si>
  <si>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</si>
  <si>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</si>
  <si>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</si>
  <si>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</si>
  <si>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</si>
  <si>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</si>
  <si>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</si>
  <si>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</si>
  <si>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</si>
  <si>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</si>
  <si>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</si>
  <si>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</si>
  <si>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</si>
  <si>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</si>
  <si>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</si>
  <si>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</si>
  <si>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</si>
  <si>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</si>
  <si>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</si>
  <si>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</si>
  <si>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</si>
  <si>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</si>
  <si>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</si>
  <si>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</si>
  <si>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</si>
  <si>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</si>
  <si>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</si>
  <si>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</si>
  <si>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</si>
  <si>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</si>
  <si>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</si>
  <si>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</si>
  <si>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</si>
  <si>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</si>
  <si>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</si>
  <si>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</si>
  <si>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</si>
  <si>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</si>
  <si>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</si>
  <si>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</si>
  <si>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</si>
  <si>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</si>
  <si>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</si>
  <si>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</si>
  <si>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</si>
  <si>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</si>
  <si>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</si>
  <si>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</si>
  <si>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</si>
  <si>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</si>
  <si>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</si>
  <si>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</si>
  <si>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</si>
  <si>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</si>
  <si>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</si>
  <si>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</si>
  <si>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</si>
  <si>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</si>
  <si>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</si>
  <si>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</si>
  <si>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</si>
  <si>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</si>
  <si>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</si>
  <si>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</si>
  <si>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</si>
  <si>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</si>
  <si>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</si>
  <si>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</si>
  <si>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</si>
  <si>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</si>
  <si>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</si>
  <si>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</si>
  <si>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</si>
  <si>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</si>
  <si>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</si>
  <si>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</si>
  <si>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</si>
  <si>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</si>
  <si>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</si>
  <si>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</si>
  <si>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</si>
  <si>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</si>
  <si>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</si>
  <si>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</si>
  <si>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</si>
  <si>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</si>
  <si>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</si>
  <si>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</si>
  <si>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</si>
  <si>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</si>
  <si>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</si>
  <si>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</si>
  <si>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</si>
  <si>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</si>
  <si>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</si>
  <si>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</si>
  <si>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</si>
  <si>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</si>
  <si>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</si>
  <si>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</si>
  <si>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</si>
  <si>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</si>
  <si>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</si>
  <si>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</si>
  <si>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</si>
  <si>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</si>
  <si>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</si>
  <si>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</si>
  <si>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</si>
  <si>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</si>
  <si>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</si>
  <si>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</si>
  <si>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</si>
  <si>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</si>
  <si>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</si>
  <si>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</si>
  <si>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</si>
  <si>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</si>
  <si>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</si>
  <si>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</si>
  <si>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</si>
  <si>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</si>
  <si>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</si>
  <si>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</si>
  <si>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</si>
  <si>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</si>
  <si>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</si>
  <si>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</si>
  <si>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</si>
  <si>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</si>
  <si>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</si>
  <si>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</si>
  <si>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</si>
  <si>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</si>
  <si>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</si>
  <si>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</si>
  <si>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</si>
  <si>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</si>
  <si>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</si>
  <si>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</si>
  <si>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</si>
  <si>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</si>
  <si>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</si>
  <si>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</si>
  <si>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</si>
  <si>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</si>
  <si>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</si>
  <si>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</si>
  <si>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</si>
  <si>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</si>
  <si>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</si>
  <si>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</si>
  <si>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</si>
  <si>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</si>
  <si>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</si>
  <si>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</si>
  <si>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</si>
  <si>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</si>
  <si>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</si>
  <si>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</si>
  <si>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</si>
  <si>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</si>
  <si>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</si>
  <si>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</si>
  <si>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</si>
  <si>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</si>
  <si>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</si>
  <si>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</si>
  <si>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</si>
  <si>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</si>
  <si>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</si>
  <si>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</si>
  <si>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</si>
  <si>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</si>
  <si>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</si>
  <si>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</si>
  <si>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</si>
  <si>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</si>
  <si>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</si>
  <si>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</si>
  <si>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</si>
  <si>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</si>
  <si>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</si>
  <si>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</si>
  <si>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</si>
  <si>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</si>
  <si>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</si>
  <si>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</si>
  <si>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</si>
  <si>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</si>
  <si>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</si>
  <si>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</si>
  <si>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</si>
  <si>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</si>
  <si>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</si>
  <si>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</si>
  <si>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</si>
  <si>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</si>
  <si>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</si>
  <si>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</si>
  <si>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</si>
  <si>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</si>
  <si>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</si>
  <si>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</si>
  <si>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</si>
  <si>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</si>
  <si>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</si>
  <si>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</si>
  <si>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</si>
  <si>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</si>
  <si>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</si>
  <si>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</si>
  <si>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</si>
  <si>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</si>
  <si>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</si>
  <si>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</si>
  <si>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</si>
  <si>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</si>
  <si>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</si>
  <si>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</si>
  <si>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</si>
  <si>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</si>
  <si>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</si>
  <si>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</si>
  <si>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</si>
  <si>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</si>
  <si>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</si>
  <si>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</si>
  <si>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</si>
  <si>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</si>
  <si>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</si>
  <si>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</si>
  <si>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</si>
  <si>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</si>
  <si>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</si>
  <si>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</si>
  <si>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</si>
  <si>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</si>
  <si>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</si>
  <si>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</si>
  <si>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</si>
  <si>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</si>
  <si>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</si>
  <si>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</si>
  <si>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</si>
  <si>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</si>
  <si>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</si>
  <si>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</si>
  <si>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</si>
  <si>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</si>
  <si>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</si>
  <si>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</si>
  <si>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</si>
  <si>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</si>
  <si>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</si>
  <si>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</si>
  <si>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</si>
  <si>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</si>
  <si>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</si>
  <si>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</si>
  <si>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</si>
  <si>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</si>
  <si>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</si>
  <si>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</si>
  <si>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</si>
  <si>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</si>
  <si>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</si>
  <si>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</si>
  <si>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</si>
  <si>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</si>
  <si>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</si>
  <si>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</si>
  <si>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</si>
  <si>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</si>
  <si>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</si>
  <si>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</si>
  <si>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</si>
  <si>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</si>
  <si>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</si>
  <si>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</si>
  <si>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</si>
  <si>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</si>
  <si>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</si>
  <si>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</si>
  <si>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</si>
  <si>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</si>
  <si>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</si>
  <si>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</si>
  <si>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</si>
  <si>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</si>
  <si>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</si>
  <si>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</si>
  <si>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</si>
  <si>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</si>
  <si>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</si>
  <si>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</si>
  <si>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</si>
  <si>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</si>
  <si>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</si>
  <si>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</si>
  <si>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</si>
  <si>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</si>
  <si>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</si>
  <si>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</si>
  <si>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</si>
  <si>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</si>
  <si>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</si>
  <si>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</si>
  <si>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</si>
  <si>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</si>
  <si>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</si>
  <si>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</si>
  <si>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</si>
  <si>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</si>
  <si>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</si>
  <si>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</si>
  <si>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</si>
  <si>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</si>
  <si>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</si>
  <si>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</si>
  <si>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</si>
  <si>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</si>
  <si>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</si>
  <si>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</si>
  <si>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</si>
  <si>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</si>
  <si>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</si>
  <si>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</si>
  <si>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</si>
  <si>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</si>
  <si>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</si>
  <si>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</si>
  <si>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</si>
  <si>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</si>
  <si>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</si>
  <si>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</si>
  <si>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</si>
  <si>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</si>
  <si>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</si>
  <si>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</si>
  <si>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</si>
  <si>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</si>
  <si>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</si>
  <si>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</si>
  <si>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</si>
  <si>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</si>
  <si>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</si>
  <si>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</si>
  <si>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</si>
  <si>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</si>
  <si>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</si>
  <si>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</si>
  <si>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</si>
  <si>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</si>
  <si>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</si>
  <si>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</si>
  <si>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</si>
  <si>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</si>
  <si>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</si>
  <si>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</si>
  <si>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</si>
  <si>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</si>
  <si>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</si>
  <si>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</si>
  <si>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</si>
  <si>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</si>
  <si>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</si>
  <si>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</si>
  <si>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</si>
  <si>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</si>
  <si>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</si>
  <si>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</si>
  <si>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</si>
  <si>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</si>
  <si>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</si>
  <si>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</si>
  <si>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</si>
  <si>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</si>
  <si>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</si>
  <si>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</si>
  <si>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</si>
  <si>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</si>
  <si>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</si>
  <si>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</si>
  <si>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</si>
  <si>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</si>
  <si>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</si>
  <si>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</si>
  <si>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</si>
  <si>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</si>
  <si>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</si>
  <si>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</si>
  <si>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</si>
  <si>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</si>
  <si>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</si>
  <si>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</si>
  <si>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</si>
  <si>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</si>
  <si>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</si>
  <si>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</si>
  <si>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</si>
  <si>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</si>
  <si>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</si>
  <si>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</si>
  <si>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</si>
  <si>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</si>
  <si>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</si>
  <si>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</si>
  <si>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</si>
  <si>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</si>
  <si>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</si>
  <si>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</si>
  <si>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</si>
  <si>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</si>
  <si>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</si>
  <si>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</si>
  <si>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</si>
  <si>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</si>
  <si>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</si>
  <si>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</si>
  <si>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</si>
  <si>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</si>
  <si>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</si>
  <si>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</si>
  <si>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</si>
  <si>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</si>
  <si>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</si>
  <si>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</si>
  <si>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</si>
  <si>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</si>
  <si>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</si>
  <si>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</si>
  <si>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</si>
  <si>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</si>
  <si>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</si>
  <si>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</si>
  <si>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</si>
  <si>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</si>
  <si>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</si>
  <si>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</si>
  <si>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</si>
  <si>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</si>
  <si>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</si>
  <si>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</si>
  <si>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</si>
  <si>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</si>
  <si>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</si>
  <si>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</si>
  <si>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</si>
  <si>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</si>
  <si>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</si>
  <si>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</si>
  <si>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</si>
  <si>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</si>
  <si>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</si>
  <si>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</si>
  <si>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</si>
  <si>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</si>
  <si>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</si>
  <si>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</si>
  <si>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</si>
  <si>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</si>
  <si>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</si>
  <si>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</si>
  <si>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</si>
  <si>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</si>
  <si>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</si>
  <si>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</si>
  <si>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</si>
  <si>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</si>
  <si>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</si>
  <si>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</si>
  <si>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</si>
  <si>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</si>
  <si>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</si>
  <si>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</si>
  <si>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</si>
  <si>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</si>
  <si>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</si>
  <si>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</si>
  <si>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</si>
  <si>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</si>
  <si>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</si>
  <si>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</si>
  <si>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</si>
  <si>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</si>
  <si>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</si>
  <si>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</si>
  <si>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</si>
  <si>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</si>
  <si>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</si>
  <si>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</si>
  <si>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</si>
  <si>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</si>
  <si>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</si>
  <si>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</si>
  <si>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</si>
  <si>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</si>
  <si>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</si>
  <si>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</si>
  <si>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</si>
  <si>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</si>
  <si>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</si>
  <si>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</si>
  <si>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</si>
  <si>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</si>
  <si>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</si>
  <si>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</si>
  <si>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</si>
  <si>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</si>
  <si>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</si>
  <si>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</si>
  <si>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</si>
  <si>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</si>
  <si>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</si>
  <si>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</si>
  <si>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</si>
  <si>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</si>
  <si>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</si>
  <si>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</si>
  <si>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</si>
  <si>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</si>
  <si>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</si>
  <si>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</si>
  <si>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</si>
  <si>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</si>
  <si>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</si>
  <si>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</si>
  <si>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</si>
  <si>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</si>
  <si>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</si>
  <si>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</si>
  <si>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</si>
  <si>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</si>
  <si>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</si>
  <si>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</si>
  <si>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</si>
  <si>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</si>
  <si>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</si>
  <si>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</si>
  <si>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</si>
  <si>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</si>
  <si>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</si>
  <si>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</si>
  <si>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</si>
  <si>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</si>
  <si>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</si>
  <si>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</si>
  <si>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</si>
  <si>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</si>
  <si>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</si>
  <si>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</si>
  <si>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</si>
  <si>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</si>
  <si>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</si>
  <si>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</si>
  <si>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</si>
  <si>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</si>
  <si>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</si>
  <si>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</si>
  <si>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</si>
  <si>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</si>
  <si>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</si>
  <si>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</si>
  <si>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</si>
  <si>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</si>
  <si>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</si>
  <si>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</si>
  <si>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</si>
  <si>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</si>
  <si>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</si>
  <si>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</si>
  <si>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</si>
  <si>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</si>
  <si>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</si>
  <si>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</si>
  <si>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</si>
  <si>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</si>
  <si>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</si>
  <si>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</si>
  <si>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</si>
  <si>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</si>
  <si>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</si>
  <si>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</si>
  <si>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</si>
  <si>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</si>
  <si>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</si>
  <si>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</si>
  <si>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</si>
  <si>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</si>
  <si>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</si>
  <si>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</si>
  <si>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</si>
  <si>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</si>
  <si>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</si>
  <si>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</si>
  <si>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</si>
  <si>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</si>
  <si>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</si>
  <si>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</si>
  <si>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</si>
  <si>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</si>
  <si>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</si>
  <si>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</si>
  <si>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</si>
  <si>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</si>
  <si>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</si>
  <si>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</si>
  <si>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</si>
  <si>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</si>
  <si>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</si>
  <si>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</si>
  <si>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</si>
  <si>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</si>
  <si>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</si>
  <si>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</si>
  <si>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</si>
  <si>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</si>
  <si>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</si>
  <si>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</si>
  <si>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</si>
  <si>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</si>
  <si>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</si>
  <si>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</si>
  <si>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</si>
  <si>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</si>
  <si>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</si>
  <si>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</si>
  <si>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</si>
  <si>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</si>
  <si>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</si>
  <si>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</si>
  <si>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</si>
  <si>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</si>
  <si>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</si>
  <si>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</si>
  <si>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</si>
  <si>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</si>
  <si>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</si>
  <si>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</si>
  <si>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</si>
  <si>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</si>
  <si>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</si>
  <si>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</si>
  <si>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</si>
  <si>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</si>
  <si>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</si>
  <si>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</si>
  <si>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</si>
  <si>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</si>
  <si>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</si>
  <si>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</si>
  <si>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</si>
  <si>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</si>
  <si>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</si>
  <si>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</si>
  <si>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</si>
  <si>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</si>
  <si>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</si>
  <si>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</si>
  <si>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</si>
  <si>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</si>
  <si>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</si>
  <si>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</si>
  <si>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</si>
  <si>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</si>
  <si>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</si>
  <si>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</si>
  <si>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</si>
  <si>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</si>
  <si>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</si>
  <si>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</si>
  <si>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</si>
  <si>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</si>
  <si>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</si>
  <si>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</si>
  <si>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</si>
  <si>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</si>
  <si>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</si>
  <si>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</si>
  <si>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</si>
  <si>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</si>
  <si>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</si>
  <si>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</si>
  <si>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</si>
  <si>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</si>
  <si>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</si>
  <si>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</si>
  <si>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</si>
  <si>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</si>
  <si>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</si>
  <si>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</si>
  <si>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</si>
  <si>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</si>
  <si>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</si>
  <si>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</si>
  <si>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</si>
  <si>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</si>
  <si>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</si>
  <si>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</si>
  <si>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</si>
  <si>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</si>
  <si>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</si>
  <si>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</si>
  <si>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</si>
  <si>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</si>
  <si>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</si>
  <si>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</si>
  <si>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</si>
  <si>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</si>
  <si>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</si>
  <si>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</si>
  <si>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</si>
  <si>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</si>
  <si>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</si>
  <si>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</si>
  <si>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</si>
  <si>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</si>
  <si>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</si>
  <si>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</si>
  <si>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</si>
  <si>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</si>
  <si>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</si>
  <si>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</si>
  <si>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</si>
  <si>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</si>
  <si>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</si>
  <si>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</si>
  <si>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</si>
  <si>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</si>
  <si>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</si>
  <si>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</si>
  <si>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</si>
  <si>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</si>
  <si>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</si>
  <si>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</si>
  <si>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</si>
  <si>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</si>
  <si>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</si>
  <si>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</si>
  <si>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</si>
  <si>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</si>
  <si>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</si>
  <si>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</si>
  <si>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</si>
  <si>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</si>
  <si>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</si>
  <si>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</si>
  <si>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</si>
  <si>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</si>
  <si>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</si>
  <si>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</si>
  <si>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</si>
  <si>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</si>
  <si>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</si>
  <si>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</si>
  <si>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</si>
  <si>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</si>
  <si>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</si>
  <si>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</si>
  <si>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</si>
  <si>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</si>
  <si>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</si>
  <si>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</si>
  <si>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</si>
  <si>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</si>
  <si>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</si>
  <si>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</si>
  <si>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</si>
  <si>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</si>
  <si>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</si>
  <si>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</si>
  <si>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</si>
  <si>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</si>
  <si>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</si>
  <si>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</si>
  <si>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</si>
  <si>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</si>
  <si>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</si>
  <si>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</si>
  <si>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</si>
  <si>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</si>
  <si>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</si>
  <si>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</si>
  <si>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</si>
  <si>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</si>
  <si>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</si>
  <si>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</si>
  <si>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</si>
  <si>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</si>
  <si>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</si>
  <si>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</si>
  <si>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</si>
  <si>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</si>
  <si>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</si>
  <si>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</si>
  <si>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</si>
  <si>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</si>
  <si>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</si>
  <si>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</si>
  <si>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</si>
  <si>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</si>
  <si>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</si>
  <si>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</si>
  <si>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</si>
  <si>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</si>
  <si>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</si>
  <si>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</si>
  <si>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</si>
  <si>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</si>
  <si>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</si>
  <si>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</si>
  <si>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</si>
  <si>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</si>
  <si>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</si>
  <si>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</si>
  <si>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</si>
  <si>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</si>
  <si>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</si>
  <si>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</si>
  <si>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</si>
  <si>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</si>
  <si>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</si>
  <si>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</si>
  <si>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</si>
  <si>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</si>
  <si>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</si>
  <si>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</si>
  <si>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</si>
  <si>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</si>
  <si>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</si>
  <si>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</si>
  <si>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</si>
  <si>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</si>
  <si>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</si>
  <si>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</si>
  <si>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</si>
  <si>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</si>
  <si>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</si>
  <si>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</si>
  <si>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</si>
  <si>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</si>
  <si>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</si>
  <si>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</si>
  <si>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</si>
  <si>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</si>
  <si>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</si>
  <si>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</si>
  <si>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</si>
  <si>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</si>
  <si>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</si>
  <si>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</si>
  <si>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</si>
  <si>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</si>
  <si>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</si>
  <si>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</si>
  <si>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</si>
  <si>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</si>
  <si>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</si>
  <si>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</si>
  <si>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</si>
  <si>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</si>
  <si>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</si>
  <si>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</si>
  <si>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</si>
  <si>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</si>
  <si>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</si>
  <si>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</si>
  <si>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</si>
  <si>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</si>
  <si>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</si>
  <si>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</si>
  <si>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</si>
  <si>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</si>
  <si>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</si>
  <si>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</si>
  <si>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</si>
  <si>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</si>
  <si>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</si>
  <si>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</si>
  <si>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</si>
  <si>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</si>
  <si>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</si>
  <si>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</si>
  <si>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</si>
  <si>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</si>
  <si>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</si>
  <si>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</si>
  <si>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</si>
  <si>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</si>
  <si>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</si>
  <si>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</si>
  <si>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</si>
  <si>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</si>
  <si>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</si>
  <si>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</si>
  <si>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</si>
  <si>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</si>
  <si>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</si>
  <si>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</si>
  <si>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</si>
  <si>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</si>
  <si>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</si>
  <si>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</si>
  <si>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</si>
  <si>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</si>
  <si>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</si>
  <si>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</si>
  <si>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</si>
  <si>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</si>
  <si>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</si>
  <si>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</si>
  <si>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</si>
  <si>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</si>
  <si>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</si>
  <si>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</si>
  <si>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</si>
  <si>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</si>
  <si>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</si>
  <si>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</si>
  <si>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</si>
  <si>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</si>
  <si>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</si>
  <si>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</si>
  <si>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</si>
  <si>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</si>
  <si>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</si>
  <si>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</si>
  <si>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</si>
  <si>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</si>
  <si>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</si>
  <si>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</si>
  <si>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</si>
  <si>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</si>
  <si>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</si>
  <si>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</si>
  <si>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</si>
  <si>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</si>
  <si>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</si>
  <si>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</si>
  <si>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</si>
  <si>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</si>
  <si>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</si>
  <si>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</si>
  <si>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</si>
  <si>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</si>
  <si>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</si>
  <si>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</si>
  <si>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</si>
  <si>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</si>
  <si>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</si>
  <si>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</si>
  <si>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</si>
  <si>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</si>
  <si>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</si>
  <si>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</si>
  <si>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</si>
  <si>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</si>
  <si>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</si>
  <si>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</si>
  <si>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</si>
  <si>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</si>
  <si>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</si>
  <si>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</si>
  <si>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</si>
  <si>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</si>
  <si>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</si>
  <si>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</si>
  <si>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</si>
  <si>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</si>
  <si>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</si>
  <si>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</si>
  <si>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</si>
  <si>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</si>
  <si>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</si>
  <si>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</si>
  <si>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</si>
  <si>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</si>
  <si>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</si>
  <si>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</si>
  <si>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</si>
  <si>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</si>
  <si>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</si>
  <si>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</si>
  <si>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</si>
  <si>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</si>
  <si>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</si>
  <si>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</si>
  <si>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</si>
  <si>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</si>
  <si>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</si>
  <si>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</si>
  <si>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</si>
  <si>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</si>
  <si>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</si>
  <si>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</si>
  <si>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</si>
  <si>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</si>
  <si>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</si>
  <si>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</si>
  <si>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</si>
  <si>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</si>
  <si>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</si>
  <si>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</si>
  <si>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</si>
  <si>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</si>
  <si>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</si>
  <si>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</si>
  <si>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</si>
  <si>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</si>
  <si>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</si>
  <si>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</si>
  <si>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</si>
  <si>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</si>
  <si>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</si>
  <si>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</si>
  <si>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</si>
  <si>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</si>
  <si>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</si>
  <si>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</si>
  <si>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</si>
  <si>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</si>
  <si>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</si>
  <si>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</si>
  <si>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</si>
  <si>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</si>
  <si>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</si>
  <si>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</si>
  <si>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</si>
  <si>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</si>
  <si>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</si>
  <si>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</si>
  <si>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</si>
  <si>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</si>
  <si>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</si>
  <si>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</si>
  <si>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</si>
  <si>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</si>
  <si>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</si>
  <si>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</si>
  <si>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</si>
  <si>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</si>
  <si>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</si>
  <si>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</si>
  <si>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</si>
  <si>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</si>
  <si>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</si>
  <si>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</si>
  <si>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</si>
  <si>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</si>
  <si>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</si>
  <si>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</si>
  <si>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</si>
  <si>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</si>
  <si>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</si>
  <si>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</si>
  <si>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</si>
  <si>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</si>
  <si>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</si>
  <si>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</si>
  <si>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</si>
  <si>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</si>
  <si>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</si>
  <si>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</si>
  <si>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</si>
  <si>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</si>
  <si>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</si>
  <si>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</si>
  <si>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</si>
  <si>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</si>
  <si>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</si>
  <si>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</si>
  <si>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</si>
  <si>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</si>
  <si>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</si>
  <si>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</si>
  <si>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</si>
  <si>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</si>
  <si>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</si>
  <si>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</si>
  <si>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</si>
  <si>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</si>
  <si>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</si>
  <si>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</si>
  <si>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</si>
  <si>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</si>
  <si>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</si>
  <si>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</si>
  <si>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</si>
  <si>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</si>
  <si>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</si>
  <si>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</si>
  <si>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</si>
  <si>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</si>
  <si>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</si>
  <si>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</si>
  <si>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</si>
  <si>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</si>
  <si>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</si>
  <si>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</si>
  <si>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</si>
  <si>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</si>
  <si>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</si>
  <si>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</si>
  <si>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</si>
  <si>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</si>
  <si>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</si>
  <si>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</si>
  <si>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</si>
  <si>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</si>
  <si>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</si>
  <si>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</si>
  <si>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</si>
  <si>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</si>
  <si>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</si>
  <si>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</si>
  <si>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</si>
  <si>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</si>
  <si>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</si>
  <si>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</si>
  <si>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</si>
  <si>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</si>
  <si>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</si>
  <si>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</si>
  <si>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</si>
  <si>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</si>
  <si>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</si>
  <si>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</si>
  <si>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</si>
  <si>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</si>
  <si>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</si>
  <si>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</si>
  <si>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</si>
  <si>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</si>
  <si>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</si>
  <si>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</si>
  <si>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</si>
  <si>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</si>
  <si>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</si>
  <si>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</si>
  <si>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</si>
  <si>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</si>
  <si>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</si>
  <si>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</si>
  <si>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</si>
  <si>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</si>
  <si>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</si>
  <si>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</si>
  <si>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</si>
  <si>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</si>
  <si>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</si>
  <si>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</si>
  <si>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</si>
  <si>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</si>
  <si>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</si>
  <si>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</si>
  <si>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</si>
  <si>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</si>
  <si>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</si>
  <si>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</si>
  <si>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</si>
  <si>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</si>
  <si>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</si>
  <si>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</si>
  <si>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</si>
  <si>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</si>
  <si>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</si>
  <si>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</si>
  <si>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</si>
  <si>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</si>
  <si>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</si>
  <si>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</si>
  <si>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</si>
  <si>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</si>
  <si>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</si>
  <si>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</si>
  <si>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</si>
  <si>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</si>
  <si>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</si>
  <si>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</si>
  <si>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</si>
  <si>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</si>
  <si>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</si>
  <si>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</si>
  <si>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</si>
  <si>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</si>
  <si>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</si>
  <si>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</si>
  <si>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</si>
  <si>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</si>
  <si>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</si>
  <si>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</si>
  <si>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</si>
  <si>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</si>
  <si>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</si>
  <si>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</si>
  <si>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</si>
  <si>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</si>
  <si>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</si>
  <si>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</si>
  <si>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</si>
  <si>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</si>
  <si>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</si>
  <si>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</si>
  <si>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</si>
  <si>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</si>
  <si>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</si>
  <si>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</si>
  <si>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</si>
  <si>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</si>
  <si>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</si>
  <si>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</si>
  <si>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</si>
  <si>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</si>
  <si>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</si>
  <si>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</si>
  <si>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</si>
  <si>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</si>
  <si>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</si>
  <si>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</si>
  <si>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</si>
  <si>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</si>
  <si>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</si>
  <si>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</si>
  <si>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</si>
  <si>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</si>
  <si>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</si>
  <si>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</si>
  <si>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</si>
  <si>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</si>
  <si>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</si>
  <si>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</si>
  <si>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</si>
  <si>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</si>
  <si>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</si>
  <si>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</si>
  <si>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</si>
  <si>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</si>
  <si>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</si>
  <si>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</si>
  <si>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</si>
  <si>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</si>
  <si>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</si>
  <si>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</si>
  <si>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</si>
  <si>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</si>
  <si>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</si>
  <si>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</si>
  <si>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</si>
  <si>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</si>
  <si>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</si>
  <si>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</si>
  <si>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</si>
  <si>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</si>
  <si>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</si>
  <si>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</si>
  <si>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</si>
  <si>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</si>
  <si>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</si>
  <si>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</si>
  <si>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</si>
  <si>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</si>
  <si>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</si>
  <si>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</si>
  <si>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</si>
  <si>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</si>
  <si>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</si>
  <si>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</si>
  <si>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</si>
  <si>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</si>
  <si>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</si>
  <si>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</si>
  <si>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</si>
  <si>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</si>
  <si>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</si>
  <si>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</si>
  <si>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</si>
  <si>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</si>
  <si>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</si>
  <si>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</si>
  <si>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</si>
  <si>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</si>
  <si>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</si>
  <si>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</si>
  <si>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</si>
  <si>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</si>
  <si>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</si>
  <si>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</si>
  <si>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</si>
  <si>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</si>
  <si>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</si>
  <si>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</si>
  <si>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</si>
  <si>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</si>
  <si>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</si>
  <si>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</si>
  <si>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</si>
  <si>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</si>
  <si>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</si>
  <si>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</si>
  <si>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</si>
  <si>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</si>
  <si>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</si>
  <si>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</si>
  <si>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</si>
  <si>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</si>
  <si>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</si>
  <si>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</si>
  <si>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</si>
  <si>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</si>
  <si>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</si>
  <si>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</si>
  <si>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</si>
  <si>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</si>
  <si>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</si>
  <si>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</si>
  <si>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</si>
  <si>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</si>
  <si>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</si>
  <si>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</si>
  <si>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</si>
  <si>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</si>
  <si>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</si>
  <si>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</si>
  <si>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</si>
  <si>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</si>
  <si>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</si>
  <si>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</si>
  <si>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</si>
  <si>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</si>
  <si>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</si>
  <si>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</si>
  <si>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</si>
  <si>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</si>
  <si>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</si>
  <si>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</si>
  <si>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</si>
  <si>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</si>
  <si>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</si>
  <si>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</si>
  <si>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</si>
  <si>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</si>
  <si>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</si>
  <si>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</si>
  <si>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</si>
  <si>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</si>
  <si>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</si>
  <si>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</si>
  <si>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</si>
  <si>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</si>
  <si>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</si>
  <si>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</si>
  <si>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</si>
  <si>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</si>
  <si>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</si>
  <si>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</si>
  <si>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</si>
  <si>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</si>
  <si>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</si>
  <si>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</si>
  <si>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</si>
  <si>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</si>
  <si>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</si>
  <si>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</si>
  <si>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</si>
  <si>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</si>
  <si>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</si>
  <si>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</si>
  <si>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</si>
  <si>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</si>
  <si>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</si>
  <si>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</si>
  <si>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</si>
  <si>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</si>
  <si>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</si>
  <si>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</si>
  <si>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</si>
  <si>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</si>
  <si>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</si>
  <si>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</si>
  <si>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</si>
  <si>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</si>
  <si>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</si>
  <si>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</si>
  <si>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</si>
  <si>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</si>
  <si>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</si>
  <si>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</si>
  <si>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</si>
  <si>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</si>
  <si>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</si>
  <si>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</si>
  <si>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</si>
  <si>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</si>
  <si>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</si>
  <si>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</si>
  <si>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</si>
  <si>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</si>
  <si>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</si>
  <si>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</si>
  <si>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</si>
  <si>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</si>
  <si>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</si>
  <si>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</si>
  <si>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</si>
  <si>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</si>
  <si>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</si>
  <si>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</si>
  <si>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</si>
  <si>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</si>
  <si>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</si>
  <si>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</si>
  <si>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</si>
  <si>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</si>
  <si>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</si>
  <si>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</si>
  <si>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</si>
  <si>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</si>
  <si>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</si>
  <si>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</si>
  <si>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</si>
  <si>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</si>
  <si>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</si>
  <si>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</si>
  <si>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</si>
  <si>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</si>
  <si>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</si>
  <si>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</si>
  <si>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</si>
  <si>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</si>
  <si>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</si>
  <si>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</si>
  <si>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</si>
  <si>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</si>
  <si>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</si>
  <si>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</si>
  <si>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</si>
  <si>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</si>
  <si>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</si>
  <si>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</si>
  <si>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</si>
  <si>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</si>
  <si>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</si>
  <si>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</si>
  <si>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</si>
  <si>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</si>
  <si>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</si>
  <si>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</si>
  <si>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</si>
  <si>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</si>
  <si>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</si>
  <si>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</si>
  <si>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</si>
  <si>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</si>
  <si>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</si>
  <si>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</si>
  <si>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</si>
  <si>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</si>
  <si>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</si>
  <si>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</si>
  <si>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</si>
  <si>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</si>
  <si>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</si>
  <si>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</si>
  <si>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</si>
  <si>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</si>
  <si>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</si>
  <si>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</si>
  <si>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</si>
  <si>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</si>
  <si>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</si>
  <si>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</si>
  <si>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</si>
  <si>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</si>
  <si>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</si>
  <si>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</si>
  <si>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</si>
  <si>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</si>
  <si>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</si>
  <si>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</si>
  <si>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</si>
  <si>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</si>
  <si>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</si>
  <si>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</si>
  <si>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</si>
  <si>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</si>
  <si>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</si>
  <si>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</si>
  <si>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</si>
  <si>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</si>
  <si>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</si>
  <si>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</si>
  <si>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</si>
  <si>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</si>
  <si>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</si>
  <si>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</si>
  <si>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</si>
  <si>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</si>
  <si>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</si>
  <si>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</si>
  <si>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</si>
  <si>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</si>
  <si>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</si>
  <si>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</si>
  <si>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</si>
  <si>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</si>
  <si>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</si>
  <si>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</si>
  <si>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</si>
  <si>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</si>
  <si>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</si>
  <si>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</si>
  <si>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</si>
  <si>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</si>
  <si>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</si>
  <si>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</si>
  <si>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</si>
  <si>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</si>
  <si>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</si>
  <si>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</si>
  <si>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</si>
  <si>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</si>
  <si>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</si>
  <si>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</si>
  <si>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</si>
  <si>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</si>
  <si>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</si>
  <si>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</si>
  <si>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</si>
  <si>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</si>
  <si>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</si>
  <si>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</si>
  <si>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</si>
  <si>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</si>
  <si>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</si>
  <si>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</si>
  <si>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</si>
  <si>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</si>
  <si>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</si>
  <si>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</si>
  <si>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</si>
  <si>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</si>
  <si>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</si>
  <si>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</si>
  <si>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</si>
  <si>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</si>
  <si>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</si>
  <si>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</si>
  <si>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</si>
  <si>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</si>
  <si>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</si>
  <si>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</si>
  <si>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</si>
  <si>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</si>
  <si>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</si>
  <si>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</si>
  <si>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</si>
  <si>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</si>
  <si>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</si>
  <si>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</si>
  <si>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</si>
  <si>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</si>
  <si>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</si>
  <si>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</si>
  <si>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</si>
  <si>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</si>
  <si>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</si>
  <si>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</si>
  <si>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</si>
  <si>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</si>
  <si>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</si>
  <si>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</si>
  <si>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</si>
  <si>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</si>
  <si>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</si>
  <si>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</si>
  <si>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</si>
  <si>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</si>
  <si>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</si>
  <si>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</si>
  <si>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</si>
  <si>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</si>
  <si>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</si>
  <si>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</si>
  <si>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</si>
  <si>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</si>
  <si>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</si>
  <si>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</si>
  <si>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</si>
  <si>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</si>
  <si>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</si>
  <si>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</si>
  <si>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</si>
  <si>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</si>
  <si>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</si>
  <si>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</si>
  <si>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</si>
  <si>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</si>
  <si>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</si>
  <si>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</si>
  <si>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</si>
  <si>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</si>
  <si>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</si>
  <si>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</si>
  <si>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</si>
  <si>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</si>
  <si>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</si>
  <si>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</si>
  <si>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</si>
  <si>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</si>
  <si>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</si>
  <si>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</si>
  <si>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</si>
  <si>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</si>
  <si>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</si>
  <si>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</si>
  <si>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</si>
  <si>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</si>
  <si>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</si>
  <si>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</si>
  <si>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</si>
  <si>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</si>
  <si>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</si>
  <si>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</si>
  <si>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</si>
  <si>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</si>
  <si>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</si>
  <si>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</si>
  <si>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</si>
  <si>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</si>
  <si>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</si>
  <si>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</si>
  <si>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</si>
  <si>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</si>
  <si>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</si>
  <si>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</si>
  <si>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</si>
  <si>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</si>
  <si>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</si>
  <si>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</si>
  <si>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</si>
  <si>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</si>
  <si>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</si>
  <si>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</si>
  <si>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</si>
  <si>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</si>
  <si>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</si>
  <si>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</si>
  <si>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</si>
  <si>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</si>
  <si>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</si>
  <si>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</si>
  <si>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</si>
  <si>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</si>
  <si>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</si>
  <si>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</si>
  <si>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</si>
  <si>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</si>
  <si>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</si>
  <si>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</si>
  <si>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</si>
  <si>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</si>
  <si>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</si>
  <si>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</si>
  <si>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</si>
  <si>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</si>
  <si>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</si>
  <si>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</si>
  <si>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</si>
  <si>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</si>
  <si>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</si>
  <si>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</si>
  <si>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</si>
  <si>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</si>
  <si>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</si>
  <si>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</si>
  <si>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</si>
  <si>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</si>
  <si>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</si>
  <si>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</si>
  <si>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</si>
  <si>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</si>
  <si>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</si>
  <si>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</si>
  <si>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</si>
  <si>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</si>
  <si>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</si>
  <si>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</si>
  <si>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</si>
  <si>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</si>
  <si>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</si>
  <si>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</si>
  <si>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</si>
  <si>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</si>
  <si>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</si>
  <si>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</si>
  <si>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</si>
  <si>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</si>
  <si>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</si>
  <si>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</si>
  <si>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</si>
  <si>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</si>
  <si>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</si>
  <si>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</si>
  <si>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</si>
  <si>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</si>
  <si>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</si>
  <si>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</si>
  <si>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</si>
  <si>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</si>
  <si>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</si>
  <si>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</si>
  <si>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</si>
  <si>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</si>
  <si>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</si>
  <si>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</si>
  <si>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</si>
  <si>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</si>
  <si>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</si>
  <si>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</si>
  <si>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</si>
  <si>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</si>
  <si>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</si>
  <si>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</si>
  <si>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</si>
  <si>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</si>
  <si>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</si>
  <si>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</si>
  <si>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</si>
  <si>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</si>
  <si>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</si>
  <si>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</si>
  <si>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</si>
  <si>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</si>
  <si>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</si>
  <si>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</si>
  <si>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</si>
  <si>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</si>
  <si>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</si>
  <si>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</si>
  <si>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</si>
  <si>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</si>
  <si>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</si>
  <si>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</si>
  <si>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</si>
  <si>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</si>
  <si>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</si>
  <si>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</si>
  <si>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</si>
  <si>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</si>
  <si>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</si>
  <si>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</si>
  <si>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</si>
  <si>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</si>
  <si>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</si>
  <si>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</si>
  <si>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</si>
  <si>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</si>
  <si>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</si>
  <si>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</si>
  <si>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</si>
  <si>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</si>
  <si>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</si>
  <si>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</si>
  <si>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</si>
  <si>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</si>
  <si>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</si>
  <si>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</si>
  <si>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</si>
  <si>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</si>
  <si>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</si>
  <si>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</si>
  <si>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</si>
  <si>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</si>
  <si>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</si>
  <si>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</si>
  <si>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</si>
  <si>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</si>
  <si>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</si>
  <si>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</si>
  <si>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</si>
  <si>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</si>
  <si>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</si>
  <si>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</si>
  <si>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</si>
  <si>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</si>
  <si>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</si>
  <si>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</si>
  <si>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</si>
  <si>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</si>
  <si>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</si>
  <si>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</si>
  <si>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</si>
  <si>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</si>
  <si>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</si>
  <si>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</si>
  <si>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</si>
  <si>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</si>
  <si>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</si>
  <si>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</si>
  <si>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</si>
  <si>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</si>
  <si>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</si>
  <si>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</si>
  <si>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</si>
  <si>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</si>
  <si>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</si>
  <si>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</si>
  <si>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</si>
  <si>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</si>
  <si>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</si>
  <si>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</si>
  <si>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</si>
  <si>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</si>
  <si>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</si>
  <si>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</si>
  <si>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</si>
  <si>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</si>
  <si>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</si>
  <si>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</si>
  <si>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</si>
  <si>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</si>
  <si>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</si>
  <si>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</si>
  <si>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</si>
  <si>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</si>
  <si>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</si>
  <si>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</si>
  <si>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</si>
  <si>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</si>
  <si>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</si>
  <si>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</si>
  <si>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</si>
  <si>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</si>
  <si>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</si>
  <si>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</si>
  <si>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</si>
  <si>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</si>
  <si>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</si>
  <si>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</si>
  <si>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</si>
  <si>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</si>
  <si>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</si>
  <si>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</si>
  <si>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</si>
  <si>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</si>
  <si>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</si>
  <si>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</si>
  <si>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</si>
  <si>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</si>
  <si>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</si>
  <si>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</si>
  <si>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</si>
  <si>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</si>
  <si>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</si>
  <si>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</si>
  <si>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</si>
  <si>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</si>
  <si>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</si>
  <si>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</si>
  <si>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</si>
  <si>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</si>
  <si>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</si>
  <si>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</si>
  <si>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</si>
  <si>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</si>
  <si>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</si>
  <si>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</si>
  <si>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</si>
  <si>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</si>
  <si>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</si>
  <si>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</si>
  <si>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</si>
  <si>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</si>
  <si>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</si>
  <si>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</si>
  <si>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</si>
  <si>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</si>
  <si>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</si>
  <si>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</si>
  <si>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</si>
  <si>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</si>
  <si>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</si>
  <si>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</si>
  <si>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</si>
  <si>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</si>
  <si>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</si>
  <si>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</si>
  <si>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</si>
  <si>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</si>
  <si>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</si>
  <si>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</si>
  <si>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</si>
  <si>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</si>
  <si>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</si>
  <si>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</si>
  <si>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</si>
  <si>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</si>
  <si>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</si>
  <si>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</si>
  <si>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</si>
  <si>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</si>
  <si>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</si>
  <si>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</si>
  <si>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</si>
  <si>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</si>
  <si>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</si>
  <si>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</si>
  <si>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</si>
  <si>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</si>
  <si>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</si>
  <si>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</si>
  <si>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</si>
  <si>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</si>
  <si>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</si>
  <si>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</si>
  <si>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</si>
  <si>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</si>
  <si>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</si>
  <si>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</si>
  <si>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</si>
  <si>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</si>
  <si>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</si>
  <si>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</si>
  <si>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</si>
  <si>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</si>
  <si>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</si>
  <si>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</si>
  <si>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</si>
  <si>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</si>
  <si>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</si>
  <si>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</si>
  <si>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</si>
  <si>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</si>
  <si>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</si>
  <si>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</si>
  <si>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</si>
  <si>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</si>
  <si>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</si>
  <si>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</si>
  <si>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</si>
  <si>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</si>
  <si>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</si>
  <si>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</si>
  <si>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</si>
  <si>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</si>
  <si>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</si>
  <si>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</si>
  <si>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</si>
  <si>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</si>
  <si>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</si>
  <si>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</si>
  <si>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</si>
  <si>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</si>
  <si>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</si>
  <si>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</si>
  <si>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</si>
  <si>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</si>
  <si>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</si>
  <si>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</si>
  <si>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</si>
  <si>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</si>
  <si>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</si>
  <si>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</si>
  <si>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</si>
  <si>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</si>
  <si>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</si>
  <si>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</si>
  <si>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</si>
  <si>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</si>
  <si>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</si>
  <si>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</si>
  <si>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</si>
  <si>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</si>
  <si>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</si>
  <si>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</si>
  <si>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</si>
  <si>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</si>
  <si>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</si>
  <si>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</si>
  <si>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</si>
  <si>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</si>
  <si>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</si>
  <si>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</si>
  <si>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</si>
  <si>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</si>
  <si>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</si>
  <si>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</si>
  <si>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</si>
  <si>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</si>
  <si>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</si>
  <si>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</si>
  <si>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</si>
  <si>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</si>
  <si>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</si>
  <si>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</si>
  <si>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</si>
  <si>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</si>
  <si>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</si>
  <si>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</si>
  <si>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</si>
  <si>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</si>
  <si>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</si>
  <si>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</si>
  <si>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</si>
  <si>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</si>
  <si>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</si>
  <si>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</si>
  <si>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</si>
  <si>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</si>
  <si>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</si>
  <si>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</si>
  <si>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</si>
  <si>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</si>
  <si>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</si>
  <si>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</si>
  <si>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</si>
  <si>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</si>
  <si>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</si>
  <si>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</si>
  <si>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</si>
  <si>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</si>
  <si>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</si>
  <si>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</si>
  <si>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</si>
  <si>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</si>
  <si>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</si>
  <si>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</si>
  <si>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</si>
  <si>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</si>
  <si>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</si>
  <si>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</si>
  <si>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</si>
  <si>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</si>
  <si>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</si>
  <si>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</si>
  <si>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</si>
  <si>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</si>
  <si>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</si>
  <si>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</si>
  <si>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</si>
  <si>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</si>
  <si>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</si>
  <si>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</si>
  <si>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</si>
  <si>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</si>
  <si>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</si>
  <si>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</si>
  <si>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</si>
  <si>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</si>
  <si>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</si>
  <si>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</si>
  <si>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</si>
  <si>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</si>
  <si>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</si>
  <si>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</si>
  <si>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</si>
  <si>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</si>
  <si>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</si>
  <si>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</si>
  <si>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</si>
  <si>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</si>
  <si>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</si>
  <si>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</si>
  <si>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</si>
  <si>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</si>
  <si>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</si>
  <si>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</si>
  <si>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</si>
  <si>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</si>
  <si>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</si>
  <si>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</si>
  <si>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</si>
  <si>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</si>
  <si>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</si>
  <si>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</si>
  <si>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</si>
  <si>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</si>
  <si>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</si>
  <si>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</si>
  <si>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</si>
  <si>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</si>
  <si>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</si>
  <si>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</si>
  <si>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</si>
  <si>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</si>
  <si>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</si>
  <si>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</si>
  <si>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</si>
  <si>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</si>
  <si>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</si>
  <si>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</si>
  <si>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</si>
  <si>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</si>
  <si>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</si>
  <si>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</si>
  <si>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</si>
  <si>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</si>
  <si>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</si>
  <si>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</si>
  <si>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</si>
  <si>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</si>
  <si>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</si>
  <si>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</si>
  <si>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</si>
  <si>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</si>
  <si>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</si>
  <si>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</si>
  <si>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</si>
  <si>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</si>
  <si>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</si>
  <si>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</si>
  <si>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</si>
  <si>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</si>
  <si>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</si>
  <si>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</si>
  <si>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</si>
  <si>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</si>
  <si>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</si>
  <si>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</si>
  <si>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</si>
  <si>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</si>
  <si>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</si>
  <si>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</si>
  <si>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</si>
  <si>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</si>
  <si>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</si>
  <si>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</si>
  <si>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</si>
  <si>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</si>
  <si>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</si>
  <si>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</si>
  <si>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</si>
  <si>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</si>
  <si>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</si>
  <si>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</si>
  <si>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</si>
  <si>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</si>
  <si>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</si>
  <si>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</si>
  <si>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</si>
  <si>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</si>
  <si>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</si>
  <si>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</si>
  <si>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</si>
  <si>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</si>
  <si>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</si>
  <si>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</si>
  <si>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</si>
  <si>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</si>
  <si>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</si>
  <si>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</si>
  <si>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</si>
  <si>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</si>
  <si>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</si>
  <si>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</si>
  <si>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</si>
  <si>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</si>
  <si>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</si>
  <si>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</si>
  <si>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</si>
  <si>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</si>
  <si>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</si>
  <si>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</si>
  <si>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</si>
  <si>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</si>
  <si>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</si>
  <si>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</si>
  <si>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</si>
  <si>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</si>
  <si>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</si>
  <si>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</si>
  <si>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</si>
  <si>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</si>
  <si>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</si>
  <si>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</si>
  <si>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</si>
  <si>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</si>
  <si>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</si>
  <si>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</si>
  <si>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</si>
  <si>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</si>
  <si>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</si>
  <si>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</si>
  <si>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</si>
  <si>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</si>
  <si>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</si>
  <si>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</si>
  <si>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</si>
  <si>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</si>
  <si>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</si>
  <si>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</si>
  <si>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</si>
  <si>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</si>
  <si>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</si>
  <si>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</si>
  <si>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</si>
  <si>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</si>
  <si>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</si>
  <si>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</si>
  <si>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</si>
  <si>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</si>
  <si>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</si>
  <si>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</si>
  <si>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</si>
  <si>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</si>
  <si>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</si>
  <si>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</si>
  <si>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</si>
  <si>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</si>
  <si>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</si>
  <si>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</si>
  <si>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</si>
  <si>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</si>
  <si>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</si>
  <si>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</si>
  <si>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</si>
  <si>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</si>
  <si>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</si>
  <si>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</si>
  <si>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</si>
  <si>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</si>
  <si>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</si>
  <si>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</si>
  <si>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</si>
  <si>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</si>
  <si>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</si>
  <si>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</si>
  <si>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</si>
  <si>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</si>
  <si>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</si>
  <si>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</si>
  <si>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</si>
  <si>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</si>
  <si>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</si>
  <si>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</si>
  <si>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</si>
  <si>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</si>
  <si>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</si>
  <si>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</si>
  <si>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</si>
  <si>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</si>
  <si>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</si>
  <si>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</si>
  <si>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</si>
  <si>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</si>
  <si>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</si>
  <si>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</si>
  <si>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</si>
  <si>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</si>
  <si>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</si>
  <si>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</si>
  <si>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</si>
  <si>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</si>
  <si>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</si>
  <si>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</si>
  <si>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</si>
  <si>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</si>
  <si>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</si>
  <si>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</si>
  <si>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</si>
  <si>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</si>
  <si>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</si>
  <si>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</si>
  <si>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</si>
  <si>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Armor Proficiency (light), Charging Fire, Linguist, Point Blank Shot, Precise Shot, Quick Draw, Rapid Shot, Skill Focus (Deception), Weapon Proficiency (pistols), Weapon Proficiency (simple)</t>
  </si>
  <si>
    <t>main-hand heavy blaster, off-hand holdout blaster, datadagger, armored flight suit (Superior Tech: Superior Agile Armor, Vacuum Seals, Shadowskin), datapad, blank datacards, credit chip, concealed holster, hip holster, utility belt</t>
  </si>
  <si>
    <t>Medium Twi'lek noble 1/scoundrel 1/soldier 5/gunslinger 1</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</si>
  <si>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</si>
  <si>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</si>
  <si>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</si>
  <si>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</si>
  <si>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</si>
  <si>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</si>
  <si>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</si>
  <si>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</si>
  <si>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</si>
  <si>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</si>
  <si>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</si>
  <si>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</si>
  <si>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</si>
  <si>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</si>
  <si>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</si>
  <si>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</si>
  <si>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</si>
  <si>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</si>
  <si>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</si>
  <si>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</si>
  <si>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</si>
  <si>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</si>
  <si>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</si>
  <si>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</si>
  <si>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</si>
  <si>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</si>
  <si>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</si>
  <si>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</si>
  <si>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</si>
  <si>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</si>
  <si>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</si>
  <si>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</si>
  <si>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</si>
  <si>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</si>
  <si>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</si>
  <si>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</si>
  <si>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</si>
  <si>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</si>
  <si>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</si>
  <si>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</si>
  <si>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</si>
  <si>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</si>
  <si>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</si>
  <si>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</si>
  <si>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</si>
  <si>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</si>
  <si>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</si>
  <si>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</si>
  <si>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</si>
  <si>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</si>
  <si>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</si>
  <si>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</si>
  <si>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</si>
  <si>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</si>
  <si>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</si>
  <si>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</si>
  <si>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</si>
  <si>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</si>
  <si>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</si>
  <si>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</si>
  <si>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</si>
  <si>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</si>
  <si>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</si>
  <si>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</si>
  <si>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</si>
  <si>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</si>
  <si>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</si>
  <si>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</si>
  <si>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</si>
  <si>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</si>
  <si>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</si>
  <si>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</si>
  <si>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</si>
  <si>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</si>
  <si>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</si>
  <si>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</si>
  <si>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</si>
  <si>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</si>
  <si>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</si>
  <si>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</si>
  <si>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</si>
  <si>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</si>
  <si>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</si>
  <si>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</si>
  <si>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</si>
  <si>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</si>
  <si>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</si>
  <si>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</si>
  <si>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</si>
  <si>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</si>
  <si>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</si>
  <si>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</si>
  <si>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</si>
  <si>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</si>
  <si>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</si>
  <si>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</si>
  <si>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</si>
  <si>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</si>
  <si>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</si>
  <si>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</si>
  <si>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</si>
  <si>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</si>
  <si>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</si>
  <si>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</si>
  <si>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</si>
  <si>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</si>
  <si>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</si>
  <si>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</si>
  <si>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</si>
  <si>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</si>
  <si>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</si>
  <si>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</si>
  <si>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</si>
  <si>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</si>
  <si>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</si>
  <si>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</si>
  <si>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</si>
  <si>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</si>
  <si>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</si>
  <si>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</si>
  <si>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</si>
  <si>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</si>
  <si>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</si>
  <si>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</si>
  <si>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</si>
  <si>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</si>
  <si>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</si>
  <si>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</si>
  <si>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</si>
  <si>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</si>
  <si>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</si>
  <si>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</si>
  <si>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</si>
  <si>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</si>
  <si>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</si>
  <si>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</si>
  <si>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</si>
  <si>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</si>
  <si>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</si>
  <si>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</si>
  <si>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</si>
  <si>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</si>
  <si>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</si>
  <si>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</si>
  <si>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</si>
  <si>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</si>
  <si>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</si>
  <si>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</si>
  <si>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</si>
  <si>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</si>
  <si>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</si>
  <si>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</si>
  <si>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</si>
  <si>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</si>
  <si>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</si>
  <si>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</si>
  <si>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</si>
  <si>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</si>
  <si>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Force Points</t>
  </si>
  <si>
    <t>Skill</t>
  </si>
  <si>
    <t>Force
Pts</t>
  </si>
  <si>
    <t>Th</t>
  </si>
  <si>
    <t>Destiny Points</t>
  </si>
  <si>
    <t>WIL</t>
  </si>
  <si>
    <t>GRP</t>
  </si>
  <si>
    <t xml:space="preserve">Speed </t>
  </si>
  <si>
    <t>Attack Options</t>
  </si>
  <si>
    <t>Special Options</t>
  </si>
  <si>
    <t>Shots fired</t>
  </si>
  <si>
    <t>Talents Block</t>
  </si>
  <si>
    <t>Feats Block</t>
  </si>
  <si>
    <t>Force Power Block</t>
  </si>
  <si>
    <t>Force Technique Block</t>
  </si>
  <si>
    <t>Force Secret Block</t>
  </si>
  <si>
    <t>NamesStart</t>
  </si>
  <si>
    <t>NamesEnd</t>
  </si>
  <si>
    <t>TestEnd</t>
  </si>
  <si>
    <t>Asheemi Ta</t>
  </si>
  <si>
    <t>Medium Togruta scout 1/Jedi 5</t>
  </si>
  <si>
    <t>Basic, Togruti, Lekku, Ithorese</t>
  </si>
  <si>
    <t>lightsaber (blue)</t>
  </si>
  <si>
    <t>2d8</t>
  </si>
  <si>
    <t>Pack Hunter</t>
  </si>
  <si>
    <t>Rapid Strike and Pack Hunter</t>
  </si>
  <si>
    <t>Melee Defense, Rapid Strike</t>
  </si>
  <si>
    <t>Pack Hunter, Sneaky, Spatial Awareness</t>
  </si>
  <si>
    <t>Weapon Specialization (lightsabers), Damage Reduction 10, Force Harmony, Evasion, Weapon Specialization (lightsabers)</t>
  </si>
  <si>
    <t>Force Sensitivity, Melee Defense, Rapid Strike, Weapon Finesse, Weapon Focus (lightsabers), Weapon Proficiency (lightsabers), Weapon Proficiency (pistols), Weapon Proficiency (rifles), Weapon Proficiency (simple)</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</si>
  <si>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</si>
  <si>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</si>
  <si>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</si>
  <si>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</si>
  <si>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</si>
  <si>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</si>
  <si>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</si>
  <si>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</si>
  <si>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</si>
  <si>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</si>
  <si>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</si>
  <si>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</si>
  <si>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</si>
  <si>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</si>
  <si>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</si>
  <si>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</si>
  <si>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</si>
  <si>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</si>
  <si>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</si>
  <si>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</si>
  <si>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</si>
  <si>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</si>
  <si>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</si>
  <si>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</si>
  <si>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</si>
  <si>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</si>
  <si>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</si>
  <si>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</si>
  <si>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</si>
  <si>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</si>
  <si>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</si>
  <si>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</si>
  <si>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</si>
  <si>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</si>
  <si>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</si>
  <si>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</si>
  <si>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</si>
  <si>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</si>
  <si>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</si>
  <si>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</si>
  <si>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</si>
  <si>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</si>
  <si>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</si>
  <si>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</si>
  <si>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</si>
  <si>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</si>
  <si>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</si>
  <si>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</si>
  <si>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</si>
  <si>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</si>
  <si>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</si>
  <si>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</si>
  <si>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Medium Wookiee Jedi 6</t>
  </si>
  <si>
    <t>Shyriiwook, Basic (understand only)</t>
  </si>
  <si>
    <t>lightsaber (yellow)</t>
  </si>
  <si>
    <t>Dreadful Rage and Charge</t>
  </si>
  <si>
    <t>Double Attack (lightsabers), Dreadful Rage</t>
  </si>
  <si>
    <t>Rage, Expert Climber, Intimidating</t>
  </si>
  <si>
    <t>Master of the Great Hunt, Block, Weapon Specialization (lightsabers), Weapon Specialization (lightsabers)</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</si>
  <si>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</si>
  <si>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</si>
  <si>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</si>
  <si>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</si>
  <si>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</si>
  <si>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</si>
  <si>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</si>
  <si>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</si>
  <si>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</si>
  <si>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</si>
  <si>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</si>
  <si>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</si>
  <si>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</si>
  <si>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</si>
  <si>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</si>
  <si>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</si>
  <si>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</si>
  <si>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</si>
  <si>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</si>
  <si>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</si>
  <si>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</si>
  <si>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</si>
  <si>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</si>
  <si>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</si>
  <si>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</si>
  <si>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</si>
  <si>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</si>
  <si>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</si>
  <si>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</si>
  <si>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</si>
  <si>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</si>
  <si>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</si>
  <si>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</si>
  <si>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</si>
  <si>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</si>
  <si>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</si>
  <si>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</si>
  <si>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</si>
  <si>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</si>
  <si>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</si>
  <si>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</si>
  <si>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</si>
  <si>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</si>
  <si>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</si>
  <si>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</si>
  <si>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</si>
  <si>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</si>
  <si>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</si>
  <si>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</si>
  <si>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</si>
  <si>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</si>
  <si>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</si>
  <si>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</si>
  <si>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</si>
  <si>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</si>
  <si>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</si>
  <si>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</si>
  <si>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</si>
  <si>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</si>
  <si>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</si>
  <si>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</si>
  <si>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</si>
  <si>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</si>
  <si>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</si>
  <si>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</si>
  <si>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</si>
  <si>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</si>
  <si>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</si>
  <si>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</si>
  <si>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</si>
  <si>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</si>
  <si>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</si>
  <si>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</si>
  <si>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</si>
  <si>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</si>
  <si>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</si>
  <si>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</si>
  <si>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</si>
  <si>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</si>
  <si>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</si>
  <si>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</si>
  <si>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</si>
  <si>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</si>
  <si>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</si>
  <si>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</si>
  <si>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</si>
  <si>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Block, Deflect</t>
  </si>
  <si>
    <t>Lightsaber, crossguard</t>
  </si>
  <si>
    <t>Charge and Bt Med</t>
  </si>
  <si>
    <t>reactive claw</t>
  </si>
  <si>
    <t>1d10</t>
  </si>
  <si>
    <t>Force Point Recovery</t>
  </si>
  <si>
    <t>Reactive Claw, Cathar Instincts, Climb is a class skill, Stealth is a class skill</t>
  </si>
  <si>
    <t>Battle Meditation, Block, Deflect, Juggernaut, Armor Mastery, Weapon Specialization (lightsabers)</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</si>
  <si>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</si>
  <si>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</si>
  <si>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</si>
  <si>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</si>
  <si>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crossguard lightsaber, reactive claw, Jedi Knight Armor, ancient Jedi robes, comlink, earbud, credit chip, datapad, utility belt</t>
  </si>
  <si>
    <t>Yulaaz Orca</t>
  </si>
  <si>
    <t>Medium Selkath noble 1/Jedi 6/Jedi Knight 1</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</si>
  <si>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</si>
  <si>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</si>
  <si>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</si>
  <si>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</si>
  <si>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</si>
  <si>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</si>
  <si>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</si>
  <si>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Fight Through Pain, Force Sensitivity, Force Training, Linguist, Skill Focus (Use the Force), Skill Training (Use the Force), Weapon Finesse, Weapon Proficiency (pistols), Weapon Proficiency (simple)</t>
  </si>
  <si>
    <t>Skill Focus (Use the Force)</t>
  </si>
  <si>
    <t>Skill Training (Use the Force)</t>
  </si>
  <si>
    <t>lightsaber (green), Jedi robes</t>
  </si>
  <si>
    <t>Arlynn Varss</t>
  </si>
  <si>
    <t>Basic, Sullustese</t>
  </si>
  <si>
    <t>Kinetic Lightsaber</t>
  </si>
  <si>
    <t>Move Object (3)</t>
  </si>
  <si>
    <t>Force Sensitivity, Force Training, Improved Defenses, Skill Focus (Use the Force), Strong in the Force, Weapon Focus (lightsabers), Weapon Proficiency (lightsabers), Weapon Proficiency (simple)</t>
  </si>
  <si>
    <t>lightsaber, Jedi robes</t>
  </si>
  <si>
    <t>HanK</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</si>
  <si>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</si>
  <si>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</si>
  <si>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</si>
  <si>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</si>
  <si>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</si>
  <si>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</si>
  <si>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</si>
  <si>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</si>
  <si>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</si>
  <si>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</si>
  <si>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</si>
  <si>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Devastating Attack x1</t>
  </si>
  <si>
    <t>Devastating Attack (rifles)</t>
  </si>
  <si>
    <t>Weapon Specialization (rifles)</t>
  </si>
  <si>
    <t>Weapon Focus (rifles)</t>
  </si>
  <si>
    <t>bianca, 10 power packs</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</si>
  <si>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</si>
  <si>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</si>
  <si>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</si>
  <si>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</si>
  <si>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</si>
  <si>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</si>
  <si>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</si>
  <si>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</si>
  <si>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</si>
  <si>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</si>
  <si>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</si>
  <si>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</si>
  <si>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</si>
  <si>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</si>
  <si>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</si>
  <si>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</si>
  <si>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</si>
  <si>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</si>
  <si>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</si>
  <si>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Koth Drii</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</si>
  <si>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</si>
  <si>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</si>
  <si>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</si>
  <si>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</si>
  <si>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</si>
  <si>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</si>
  <si>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</si>
  <si>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</si>
  <si>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</si>
  <si>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</si>
  <si>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</si>
  <si>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</si>
  <si>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</si>
  <si>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</si>
  <si>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</si>
  <si>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</si>
  <si>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</si>
  <si>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</si>
  <si>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</si>
  <si>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</si>
  <si>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</si>
  <si>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</si>
  <si>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</si>
  <si>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</si>
  <si>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</si>
  <si>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</si>
  <si>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</si>
  <si>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</si>
  <si>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</si>
  <si>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</si>
  <si>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</si>
  <si>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</si>
  <si>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</si>
  <si>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</si>
  <si>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</si>
  <si>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</si>
  <si>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</si>
  <si>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lightsaber (self-built), mounted lightsaber, Jedi robes, 2 cybernetic prostheses, utility belt, tool kit, 2 computer spikes, 2 medpacs, 2 power packs, datapad, droid diagnostic</t>
  </si>
  <si>
    <t>Skirmisher and Rapid Shot and Point Blank Shot</t>
  </si>
  <si>
    <t>Skirmisher, PBS, Cunning Attack</t>
  </si>
  <si>
    <t>Disciplined Strike, Telekinetic Savant, Telekinetic Stability</t>
  </si>
  <si>
    <t>Wookiee Scout - CL5</t>
  </si>
  <si>
    <t>Medium Wookiee scout 3/nonheroic 6</t>
  </si>
  <si>
    <t>Shyriiwook, Basic (understand only), Ryl</t>
  </si>
  <si>
    <t>Ryyk Blade</t>
  </si>
  <si>
    <t>2d10</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</si>
  <si>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</si>
  <si>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</si>
  <si>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</si>
  <si>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</si>
  <si>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</si>
  <si>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</si>
  <si>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Dreadful Rage and Rapid Strike</t>
  </si>
  <si>
    <t>Skirmisher, Improved Skirmisher, Sudden Strike, Evasion</t>
  </si>
  <si>
    <t>Medium Zabrak scout 2/scoundrel 5/master privateer 1</t>
  </si>
  <si>
    <t>Dual weapon strike (full action) with PBS</t>
  </si>
  <si>
    <t>Dastardly Strike, Stymie, Evasion, Blaster and Blade I</t>
  </si>
  <si>
    <t xml:space="preserve">Armor Proficiency (light), Armor Proficiency (medium), Autofire Sweep, Martial Arts I, Point Blank Shot, Precise Shot, Rapid Shot, Weapon Focus (rifles), Weapon Proficiency (pistols), Weapon Proficiency (rifles), Weapon Proficiency (simple), Targeted Area </t>
  </si>
  <si>
    <t xml:space="preserve">Targeted Area </t>
  </si>
  <si>
    <t>convection</t>
  </si>
  <si>
    <t>precognitive meditation</t>
  </si>
  <si>
    <t>hank 1</t>
  </si>
  <si>
    <t>koth drii 1</t>
  </si>
  <si>
    <t>force slam</t>
  </si>
  <si>
    <t>prescience</t>
  </si>
  <si>
    <t>Jakk</t>
  </si>
  <si>
    <t>Medium Human Jedi 7/Jedi Knight 1</t>
  </si>
  <si>
    <t>Ballistakinesis (3), Force Slam (3), Force Whirlwind (3), Intercept, Kinetic Combat, Move Object (3), Negate Energy, Pushing Slash, Rebuke, Repulse</t>
  </si>
  <si>
    <t>Ballistakinesis (3)</t>
  </si>
  <si>
    <t>Force Slam (3)</t>
  </si>
  <si>
    <t>Force Whirlwind (3)</t>
  </si>
  <si>
    <t>Telekinetic Prodigy x2</t>
  </si>
  <si>
    <t>Medium Droid soldier 7/elite trooper 3</t>
  </si>
  <si>
    <t>Autofire Assault, Just a Scratch, Controlled Burst, Devastating Attack (rifles), Weapon Specialization (rifles), Greater Weapon Focus (rifles)</t>
  </si>
  <si>
    <t>Medium Wookiee scout 2/scoundrel 8</t>
  </si>
  <si>
    <t>Collateral Damage, Cunning Attack, Point Blank Shot, Precise Shot, Rapid Shot, Zero Range</t>
  </si>
  <si>
    <t>Collateral Damage, Cunning Attack, Exotic Weapon Proficiency (Bowcaster), Fleet-Footed, Point Blank Shot, Precise Shot, Quick Draw, Rapid Shot, Running Attack, Shake it Off, Weapon Focus (Bowcaster), Weapon Proficiency (pistols), Weapon Proficiency (rifles), Weapon Proficiency (simple), Zero Range</t>
  </si>
  <si>
    <t>Kal</t>
  </si>
  <si>
    <t>Arlynn</t>
  </si>
  <si>
    <t>Medium Kel Dor Jedi 7/Jedi Knight 4</t>
  </si>
  <si>
    <t>Force Point Recovery, Improved Convection</t>
  </si>
  <si>
    <t>Koth</t>
  </si>
  <si>
    <t>Medium Human Jedi 2/soldier 3/scoundrel 3/Jedi Knight 3</t>
  </si>
  <si>
    <t>Greater Weapon Focus x1</t>
  </si>
  <si>
    <t>Greater Weapon Focus (rifles)</t>
  </si>
  <si>
    <t>Weapon Specialization (lightsabers), Hotwire, Personalized Modifications, Melee Smash, Masterwork Lightsaber, Twin Weapon Style, Ataru, Devastating Attack (lightsabers), Weapon Specialization (lightsabers)</t>
  </si>
  <si>
    <t>Zev</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</si>
</sst>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
    <numFmt numFmtId="167" formatCode="\+0;\-0;0"/>
    <numFmt numFmtId="168" formatCode="&quot;Dark Side Score - &quot;0"/>
    <numFmt numFmtId="169" formatCode="_(* #,##0_);_(* \(#,##0\);_(* &quot;-&quot;??_);_(@_)"/>
  </numFmts>
  <fonts count="27"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3" fontId="26" fillId="0" borderId="0" applyFont="0" applyFill="0" applyBorder="0" applyAlignment="0" applyProtection="0"/>
  </cellStyleXfs>
  <cellXfs count="256">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0" borderId="1" xfId="0" applyBorder="1" applyAlignment="1">
      <alignment horizontal="left"/>
    </xf>
    <xf numFmtId="0" fontId="0" fillId="3" borderId="0" xfId="0" applyFill="1"/>
    <xf numFmtId="164" fontId="0" fillId="12" borderId="0" xfId="0" applyNumberFormat="1" applyFill="1" applyAlignment="1">
      <alignment horizontal="right"/>
    </xf>
    <xf numFmtId="0" fontId="2" fillId="3" borderId="0" xfId="0" applyFont="1" applyFill="1"/>
    <xf numFmtId="0" fontId="2" fillId="12" borderId="0" xfId="0" applyFont="1" applyFill="1" applyAlignment="1">
      <alignment horizontal="right"/>
    </xf>
    <xf numFmtId="0" fontId="2" fillId="3" borderId="0" xfId="0" applyFont="1" applyFill="1" applyAlignment="1">
      <alignment horizontal="right"/>
    </xf>
    <xf numFmtId="0" fontId="2" fillId="8" borderId="0" xfId="0" applyFont="1" applyFill="1" applyAlignment="1">
      <alignment horizontal="right"/>
    </xf>
    <xf numFmtId="0" fontId="2" fillId="9" borderId="0" xfId="0" applyFont="1" applyFill="1" applyAlignment="1">
      <alignment horizontal="right"/>
    </xf>
    <xf numFmtId="0" fontId="2" fillId="0" borderId="0" xfId="0" applyFont="1" applyFill="1" applyAlignment="1">
      <alignment vertical="center" textRotation="90"/>
    </xf>
    <xf numFmtId="0" fontId="2" fillId="13" borderId="0" xfId="0" applyFont="1" applyFill="1" applyAlignment="1">
      <alignment horizontal="center" wrapText="1"/>
    </xf>
    <xf numFmtId="0" fontId="18" fillId="9" borderId="0" xfId="0" applyFont="1" applyFill="1" applyAlignment="1">
      <alignment horizontal="right" wrapText="1"/>
    </xf>
    <xf numFmtId="164" fontId="0" fillId="9" borderId="0" xfId="0" applyNumberFormat="1" applyFill="1" applyAlignment="1">
      <alignment horizontal="right"/>
    </xf>
    <xf numFmtId="0" fontId="18" fillId="14" borderId="0" xfId="0" applyFont="1" applyFill="1" applyAlignment="1">
      <alignment horizontal="center" wrapText="1"/>
    </xf>
    <xf numFmtId="0" fontId="19" fillId="8" borderId="0" xfId="0" applyFont="1" applyFill="1" applyAlignment="1">
      <alignment horizontal="center" wrapText="1"/>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1" fillId="9" borderId="0" xfId="0" applyFont="1" applyFill="1" applyAlignment="1">
      <alignment horizontal="right"/>
    </xf>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 fillId="0" borderId="17" xfId="0" applyFont="1" applyBorder="1" applyAlignment="1">
      <alignment horizontal="right"/>
    </xf>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0" borderId="0" xfId="0" applyBorder="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1" fillId="3" borderId="0" xfId="0" applyFont="1" applyFill="1"/>
    <xf numFmtId="0" fontId="9" fillId="5" borderId="0" xfId="0" applyFont="1" applyFill="1" applyAlignment="1"/>
    <xf numFmtId="0" fontId="0" fillId="5" borderId="0" xfId="0" applyFill="1" applyAlignment="1"/>
    <xf numFmtId="0" fontId="2" fillId="15" borderId="1" xfId="0" applyFont="1" applyFill="1" applyBorder="1"/>
    <xf numFmtId="0" fontId="0" fillId="0" borderId="18" xfId="0" applyBorder="1"/>
    <xf numFmtId="0" fontId="0" fillId="0" borderId="19" xfId="0" applyBorder="1"/>
    <xf numFmtId="0" fontId="2" fillId="15" borderId="1" xfId="0" applyFont="1" applyFill="1" applyBorder="1" applyAlignment="1">
      <alignment wrapText="1"/>
    </xf>
    <xf numFmtId="0" fontId="0" fillId="0" borderId="18" xfId="0" applyBorder="1" applyAlignment="1">
      <alignment wrapText="1"/>
    </xf>
    <xf numFmtId="0" fontId="0" fillId="0" borderId="19" xfId="0" applyBorder="1" applyAlignment="1">
      <alignment wrapText="1"/>
    </xf>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13" fillId="0" borderId="1" xfId="0" applyFont="1" applyBorder="1" applyAlignment="1">
      <alignment horizontal="center"/>
    </xf>
    <xf numFmtId="0" fontId="1" fillId="0" borderId="0" xfId="0" applyFont="1" applyAlignment="1">
      <alignment horizontal="left" wrapText="1"/>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3" borderId="21" xfId="0" applyFill="1" applyBorder="1" applyAlignment="1">
      <alignment horizontal="right"/>
    </xf>
    <xf numFmtId="0" fontId="0" fillId="3" borderId="29" xfId="0" applyFill="1" applyBorder="1" applyAlignment="1">
      <alignment horizontal="right"/>
    </xf>
    <xf numFmtId="169" fontId="0" fillId="3" borderId="0" xfId="1" applyNumberFormat="1" applyFont="1" applyFill="1" applyBorder="1" applyAlignment="1">
      <alignment horizontal="center"/>
    </xf>
    <xf numFmtId="169" fontId="0" fillId="3" borderId="15" xfId="1" applyNumberFormat="1" applyFont="1" applyFill="1" applyBorder="1" applyAlignment="1">
      <alignment horizontal="center"/>
    </xf>
    <xf numFmtId="169" fontId="0" fillId="3" borderId="22" xfId="1" applyNumberFormat="1" applyFont="1" applyFill="1" applyBorder="1" applyAlignment="1">
      <alignment horizontal="center"/>
    </xf>
    <xf numFmtId="169" fontId="0" fillId="3" borderId="16" xfId="1" applyNumberFormat="1" applyFont="1" applyFill="1" applyBorder="1" applyAlignment="1">
      <alignment horizontal="center"/>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0" fillId="0" borderId="5" xfId="0" applyBorder="1" applyAlignment="1">
      <alignment horizontal="left" indent="1" shrinkToFit="1"/>
    </xf>
    <xf numFmtId="0" fontId="0" fillId="0" borderId="0" xfId="0" applyBorder="1" applyAlignment="1">
      <alignment horizontal="left" indent="1" shrinkToFit="1"/>
    </xf>
    <xf numFmtId="167" fontId="16" fillId="0" borderId="0" xfId="0" applyNumberFormat="1" applyFont="1" applyBorder="1" applyAlignment="1">
      <alignment horizontal="center"/>
    </xf>
    <xf numFmtId="167" fontId="2" fillId="6" borderId="26" xfId="0" applyNumberFormat="1" applyFont="1" applyFill="1" applyBorder="1" applyAlignment="1">
      <alignment horizont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0" fontId="10" fillId="0" borderId="22" xfId="0" applyFont="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left" indent="1"/>
    </xf>
    <xf numFmtId="0" fontId="0" fillId="0" borderId="21" xfId="0" applyBorder="1" applyAlignment="1">
      <alignment horizontal="left" indent="1"/>
    </xf>
    <xf numFmtId="168" fontId="0" fillId="0" borderId="21" xfId="0" applyNumberFormat="1" applyBorder="1" applyAlignment="1">
      <alignment horizontal="center"/>
    </xf>
    <xf numFmtId="168" fontId="0" fillId="0" borderId="28" xfId="0" applyNumberFormat="1" applyBorder="1" applyAlignment="1">
      <alignment horizontal="center"/>
    </xf>
    <xf numFmtId="0" fontId="20" fillId="9" borderId="0" xfId="0" applyFont="1" applyFill="1" applyAlignment="1">
      <alignment horizontal="center"/>
    </xf>
    <xf numFmtId="0" fontId="2" fillId="9" borderId="0" xfId="0" applyFont="1" applyFill="1" applyAlignment="1">
      <alignment horizontal="center" vertical="center" textRotation="90"/>
    </xf>
    <xf numFmtId="0" fontId="2" fillId="4" borderId="0" xfId="0" applyFont="1" applyFill="1" applyAlignment="1">
      <alignment horizontal="center" vertical="center" textRotation="90"/>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0" fillId="5" borderId="0" xfId="0" applyFill="1" applyBorder="1" applyAlignment="1"/>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7" fillId="5" borderId="15" xfId="0" applyFont="1" applyFill="1" applyBorder="1" applyAlignment="1">
      <alignment horizontal="center" vertical="center" textRotation="255"/>
    </xf>
  </cellXfs>
  <cellStyles count="2">
    <cellStyle name="Comma" xfId="1" builtinId="3"/>
    <cellStyle name="Normal" xfId="0" builtinId="0"/>
  </cellStyles>
  <dxfs count="39">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ndy/Dropbox/SW%20RPG/characters%20&amp;%20sheets/SagaForge%201.31%20Jak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structions"/>
      <sheetName val="Beasts"/>
      <sheetName val="Droids"/>
      <sheetName val="Near-Humans"/>
      <sheetName val="Character Sheet 1"/>
      <sheetName val="Character Sheet 2"/>
      <sheetName val="Tracker Sheet (2)"/>
      <sheetName val="Weapons Cheat Sheet"/>
      <sheetName val="Lists"/>
      <sheetName val="Stat Block"/>
      <sheetName val="Tracker Sheet"/>
      <sheetName val="Character &amp; Species"/>
      <sheetName val="Class"/>
      <sheetName val="Skills"/>
      <sheetName val="Languages"/>
      <sheetName val="Plan (multi)"/>
      <sheetName val="Feats"/>
      <sheetName val="Data"/>
      <sheetName val="Talents"/>
      <sheetName val="Talents 2"/>
      <sheetName val="The Force"/>
      <sheetName val="ForcePowerCards"/>
      <sheetName val="Force Power Descriptions"/>
      <sheetName val="Regimens-Tactics-Unleashed"/>
      <sheetName val="Weapons"/>
      <sheetName val="Armor and Defenses"/>
      <sheetName val="Equipment"/>
      <sheetName val="Cybernetics and Biotech"/>
      <sheetName val="Bonuses"/>
      <sheetName val="Destiny Completed"/>
      <sheetName val="Weapons Cheat Sheet (2)"/>
      <sheetName val="old Weapons"/>
      <sheetName val="NewStatBlockRef"/>
    </sheetNames>
    <definedNames>
      <definedName name="WeaponFeatsModsListStart" refersTo="='Lists'!$AS$2" sheetId="7"/>
      <definedName name="WeaponFeatsModsTableEnd" refersTo="='Lists'!$AZ$162" sheetId="7"/>
    </definedNames>
    <sheetDataSet>
      <sheetData sheetId="0" refreshError="1"/>
      <sheetData sheetId="1" refreshError="1"/>
      <sheetData sheetId="2" refreshError="1"/>
      <sheetData sheetId="3" refreshError="1"/>
      <sheetData sheetId="4" refreshError="1"/>
      <sheetData sheetId="5">
        <row r="88">
          <cell r="BY88">
            <v>22</v>
          </cell>
        </row>
      </sheetData>
      <sheetData sheetId="6" refreshError="1"/>
      <sheetData sheetId="7" refreshError="1"/>
      <sheetData sheetId="8" refreshError="1"/>
      <sheetData sheetId="9">
        <row r="2">
          <cell r="AS2" t="str">
            <v/>
          </cell>
        </row>
      </sheetData>
      <sheetData sheetId="10">
        <row r="5">
          <cell r="W5" t="str">
            <v xml:space="preserve">Dual Weapon Mastery I, Point Blank Shot, Precise Shot, Shake it Off, Vehicular Combat, Weapon Focus (pistols), Weapon Proficiency (advanced melee), Weapon Proficiency (pistols), Weapon Proficiency (rifles), Weapon Proficiency (simple), Combat Trickery </v>
          </cell>
          <cell r="AA5" t="str">
            <v>Dastardly Strike, Stymie, Evasion, Blaster and Blade I</v>
          </cell>
          <cell r="AE5" t="str">
            <v>Heightened Awareness, Superior Defenses</v>
          </cell>
          <cell r="AM5" t="str">
            <v>Vehicular Combat</v>
          </cell>
          <cell r="AU5" t="str">
            <v>Dual Weapon Mastery I, Point Blank Shot, Precise Shot</v>
          </cell>
          <cell r="BF5" t="str">
            <v/>
          </cell>
          <cell r="BN5" t="str">
            <v/>
          </cell>
          <cell r="BV5" t="str">
            <v/>
          </cell>
          <cell r="BZ5" t="str">
            <v>vibrowhip, heavy blaster pistol</v>
          </cell>
        </row>
      </sheetData>
      <sheetData sheetId="11" refreshError="1"/>
      <sheetData sheetId="12">
        <row r="5">
          <cell r="D5" t="str">
            <v>Zabrak</v>
          </cell>
        </row>
        <row r="14">
          <cell r="M14">
            <v>0</v>
          </cell>
        </row>
        <row r="21">
          <cell r="N21">
            <v>12</v>
          </cell>
          <cell r="O21">
            <v>1</v>
          </cell>
        </row>
        <row r="22">
          <cell r="N22">
            <v>17</v>
          </cell>
          <cell r="O22">
            <v>3</v>
          </cell>
        </row>
        <row r="23">
          <cell r="N23">
            <v>14</v>
          </cell>
        </row>
        <row r="24">
          <cell r="N24">
            <v>12</v>
          </cell>
        </row>
        <row r="25">
          <cell r="N25">
            <v>12</v>
          </cell>
        </row>
        <row r="26">
          <cell r="N26">
            <v>14</v>
          </cell>
        </row>
      </sheetData>
      <sheetData sheetId="13">
        <row r="26">
          <cell r="I26">
            <v>5</v>
          </cell>
        </row>
      </sheetData>
      <sheetData sheetId="14">
        <row r="10">
          <cell r="N10">
            <v>7</v>
          </cell>
        </row>
        <row r="11">
          <cell r="N11">
            <v>5</v>
          </cell>
        </row>
        <row r="12">
          <cell r="N12">
            <v>11</v>
          </cell>
        </row>
        <row r="13">
          <cell r="N13">
            <v>11</v>
          </cell>
        </row>
        <row r="14">
          <cell r="N14">
            <v>6</v>
          </cell>
        </row>
        <row r="15">
          <cell r="N15">
            <v>12</v>
          </cell>
        </row>
        <row r="16">
          <cell r="N16">
            <v>5</v>
          </cell>
        </row>
        <row r="17">
          <cell r="N17">
            <v>5</v>
          </cell>
        </row>
        <row r="18">
          <cell r="N18">
            <v>5</v>
          </cell>
        </row>
        <row r="19">
          <cell r="N19">
            <v>5</v>
          </cell>
        </row>
        <row r="20">
          <cell r="N20">
            <v>5</v>
          </cell>
        </row>
        <row r="21">
          <cell r="N21">
            <v>5</v>
          </cell>
        </row>
        <row r="22">
          <cell r="N22">
            <v>5</v>
          </cell>
        </row>
        <row r="23">
          <cell r="N23">
            <v>5</v>
          </cell>
        </row>
        <row r="24">
          <cell r="N24">
            <v>10</v>
          </cell>
        </row>
        <row r="25">
          <cell r="N25">
            <v>10</v>
          </cell>
        </row>
        <row r="26">
          <cell r="N26">
            <v>6</v>
          </cell>
        </row>
        <row r="27">
          <cell r="N27">
            <v>12</v>
          </cell>
        </row>
        <row r="28">
          <cell r="N28">
            <v>7</v>
          </cell>
        </row>
        <row r="29">
          <cell r="N29">
            <v>7</v>
          </cell>
        </row>
        <row r="30">
          <cell r="N30">
            <v>5</v>
          </cell>
        </row>
        <row r="31">
          <cell r="N31">
            <v>5</v>
          </cell>
        </row>
        <row r="32">
          <cell r="N32">
            <v>5</v>
          </cell>
        </row>
        <row r="33">
          <cell r="N33">
            <v>5</v>
          </cell>
        </row>
        <row r="34">
          <cell r="N34">
            <v>6</v>
          </cell>
        </row>
      </sheetData>
      <sheetData sheetId="15">
        <row r="4">
          <cell r="L4" t="str">
            <v>Basic, Zabrak, Shyriiwook</v>
          </cell>
        </row>
      </sheetData>
      <sheetData sheetId="16" refreshError="1"/>
      <sheetData sheetId="17" refreshError="1"/>
      <sheetData sheetId="18" refreshError="1"/>
      <sheetData sheetId="19">
        <row r="6">
          <cell r="AA6" t="str">
            <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0"/>
  <sheetViews>
    <sheetView tabSelected="1" workbookViewId="0">
      <pane xSplit="2" ySplit="1" topLeftCell="J2" activePane="bottomRight" state="frozen"/>
      <selection pane="topRight" activeCell="C1" sqref="C1"/>
      <selection pane="bottomLeft" activeCell="A2" sqref="A2"/>
      <selection pane="bottomRight" activeCell="J2" sqref="J2"/>
    </sheetView>
  </sheetViews>
  <sheetFormatPr defaultRowHeight="12.75" x14ac:dyDescent="0.2"/>
  <cols>
    <col min="1" max="1" width="10.85546875" style="1" bestFit="1" customWidth="1"/>
    <col min="2" max="2" width="27.7109375" bestFit="1" customWidth="1"/>
    <col min="3" max="3" width="9.140625" style="1"/>
    <col min="4" max="34" width="70.42578125" style="86" customWidth="1"/>
  </cols>
  <sheetData>
    <row r="1" spans="1:36" x14ac:dyDescent="0.2">
      <c r="A1" s="1" t="s">
        <v>4867</v>
      </c>
      <c r="B1" t="s">
        <v>4706</v>
      </c>
      <c r="C1" s="162" t="s">
        <v>30</v>
      </c>
      <c r="D1" s="86" t="s">
        <v>4684</v>
      </c>
      <c r="E1" s="86" t="s">
        <v>4870</v>
      </c>
      <c r="F1" s="86" t="s">
        <v>4907</v>
      </c>
      <c r="G1" s="86" t="s">
        <v>4932</v>
      </c>
      <c r="H1" s="86" t="s">
        <v>5023</v>
      </c>
      <c r="I1" s="86" t="s">
        <v>5039</v>
      </c>
      <c r="J1" s="193" t="s">
        <v>5173</v>
      </c>
      <c r="K1" s="86" t="s">
        <v>5058</v>
      </c>
      <c r="L1" s="193" t="s">
        <v>5160</v>
      </c>
      <c r="M1" s="193" t="s">
        <v>5172</v>
      </c>
      <c r="N1" s="193" t="s">
        <v>5176</v>
      </c>
      <c r="O1" s="193" t="s">
        <v>5181</v>
      </c>
      <c r="Q1" s="86" t="s">
        <v>5117</v>
      </c>
      <c r="R1" s="86" t="s">
        <v>5125</v>
      </c>
      <c r="S1" s="86" t="s">
        <v>5136</v>
      </c>
      <c r="AJ1" t="s">
        <v>4868</v>
      </c>
    </row>
    <row r="2" spans="1:36" x14ac:dyDescent="0.2">
      <c r="A2" s="1">
        <v>2</v>
      </c>
      <c r="B2" t="s">
        <v>2</v>
      </c>
      <c r="C2" s="1">
        <v>0</v>
      </c>
      <c r="D2" s="87">
        <v>0</v>
      </c>
      <c r="E2" s="87">
        <v>0</v>
      </c>
      <c r="F2" s="87"/>
      <c r="G2" s="87"/>
      <c r="H2" s="87"/>
      <c r="I2" s="87"/>
      <c r="J2" s="87"/>
      <c r="K2" s="87"/>
      <c r="L2" s="87"/>
      <c r="M2" s="87"/>
      <c r="N2" s="87"/>
      <c r="O2" s="87"/>
      <c r="P2" s="87"/>
      <c r="Q2" s="87">
        <v>2</v>
      </c>
      <c r="R2" s="87">
        <v>2</v>
      </c>
      <c r="S2" s="87"/>
      <c r="T2" s="87"/>
      <c r="U2" s="87"/>
      <c r="V2" s="87"/>
      <c r="W2" s="87"/>
      <c r="X2" s="87"/>
      <c r="Y2" s="87"/>
      <c r="Z2" s="87"/>
      <c r="AA2" s="87"/>
      <c r="AB2" s="87"/>
      <c r="AC2" s="87"/>
      <c r="AD2" s="87"/>
      <c r="AE2" s="87"/>
      <c r="AF2" s="87"/>
      <c r="AG2" s="87"/>
      <c r="AH2" s="87"/>
    </row>
    <row r="3" spans="1:36" x14ac:dyDescent="0.2">
      <c r="A3" s="1">
        <f t="shared" ref="A3:A66" si="0">A2+1</f>
        <v>3</v>
      </c>
      <c r="B3" t="s">
        <v>42</v>
      </c>
      <c r="C3" s="1">
        <v>0</v>
      </c>
      <c r="D3" s="4" t="s">
        <v>4692</v>
      </c>
      <c r="E3" s="4" t="s">
        <v>4871</v>
      </c>
      <c r="F3" s="4" t="s">
        <v>4908</v>
      </c>
      <c r="G3" s="4" t="s">
        <v>4933</v>
      </c>
      <c r="H3" s="4" t="s">
        <v>5024</v>
      </c>
      <c r="I3" s="4" t="s">
        <v>5040</v>
      </c>
      <c r="J3" s="4" t="s">
        <v>5161</v>
      </c>
      <c r="K3" s="4" t="s">
        <v>5167</v>
      </c>
      <c r="L3" s="4" t="s">
        <v>5149</v>
      </c>
      <c r="M3" s="4" t="s">
        <v>5169</v>
      </c>
      <c r="N3" s="4" t="s">
        <v>5174</v>
      </c>
      <c r="O3" s="4" t="s">
        <v>5177</v>
      </c>
      <c r="P3" s="4"/>
      <c r="Q3" s="4" t="s">
        <v>5118</v>
      </c>
      <c r="R3" s="4" t="s">
        <v>5126</v>
      </c>
      <c r="S3" s="4" t="s">
        <v>5137</v>
      </c>
      <c r="T3" s="4"/>
      <c r="U3" s="4"/>
      <c r="V3" s="4"/>
      <c r="W3" s="4"/>
      <c r="X3" s="4"/>
      <c r="Y3" s="4"/>
      <c r="Z3" s="4"/>
      <c r="AA3" s="4"/>
      <c r="AB3" s="4"/>
      <c r="AC3" s="4"/>
      <c r="AD3" s="4"/>
      <c r="AE3" s="4"/>
      <c r="AF3" s="4"/>
      <c r="AG3" s="4"/>
      <c r="AH3" s="4"/>
    </row>
    <row r="4" spans="1:36" x14ac:dyDescent="0.2">
      <c r="A4" s="1">
        <f t="shared" si="0"/>
        <v>4</v>
      </c>
      <c r="B4" t="s">
        <v>12</v>
      </c>
      <c r="C4" s="1">
        <v>0</v>
      </c>
      <c r="D4" s="86">
        <v>7</v>
      </c>
      <c r="E4" s="86">
        <v>6</v>
      </c>
      <c r="F4" s="86">
        <v>10</v>
      </c>
      <c r="G4" s="86">
        <v>6</v>
      </c>
      <c r="H4" s="86">
        <v>9</v>
      </c>
      <c r="I4" s="86">
        <v>8</v>
      </c>
      <c r="J4" s="86">
        <v>8</v>
      </c>
      <c r="K4" s="86">
        <v>10</v>
      </c>
      <c r="L4" s="86">
        <v>7</v>
      </c>
      <c r="M4" s="86">
        <v>9</v>
      </c>
      <c r="N4" s="86">
        <v>10</v>
      </c>
      <c r="O4" s="86">
        <v>11</v>
      </c>
      <c r="Q4" s="86">
        <v>0</v>
      </c>
      <c r="R4" s="86">
        <v>0</v>
      </c>
      <c r="S4" s="86">
        <v>0</v>
      </c>
    </row>
    <row r="5" spans="1:36" x14ac:dyDescent="0.2">
      <c r="A5" s="1">
        <f t="shared" si="0"/>
        <v>5</v>
      </c>
      <c r="B5" t="s">
        <v>38</v>
      </c>
      <c r="C5" s="1">
        <v>0</v>
      </c>
      <c r="D5" s="86">
        <v>0</v>
      </c>
      <c r="E5" s="86">
        <v>0</v>
      </c>
      <c r="F5" s="86">
        <v>0</v>
      </c>
      <c r="G5" s="86">
        <v>0</v>
      </c>
      <c r="H5" s="86">
        <v>0</v>
      </c>
      <c r="I5" s="86">
        <v>0</v>
      </c>
      <c r="J5" s="86">
        <v>0</v>
      </c>
      <c r="K5" s="86">
        <v>0</v>
      </c>
      <c r="L5" s="86">
        <v>0</v>
      </c>
      <c r="M5" s="86">
        <v>0</v>
      </c>
      <c r="N5" s="86">
        <v>0</v>
      </c>
      <c r="O5" s="86">
        <v>0</v>
      </c>
      <c r="Q5" s="86">
        <v>1</v>
      </c>
      <c r="R5" s="86">
        <v>1</v>
      </c>
      <c r="S5" s="86">
        <v>0</v>
      </c>
    </row>
    <row r="6" spans="1:36" x14ac:dyDescent="0.2">
      <c r="A6" s="1">
        <f t="shared" si="0"/>
        <v>6</v>
      </c>
      <c r="B6" t="s">
        <v>11</v>
      </c>
      <c r="C6" s="1">
        <v>0</v>
      </c>
      <c r="D6" s="86">
        <v>10</v>
      </c>
      <c r="E6" s="86">
        <v>8</v>
      </c>
      <c r="F6" s="86">
        <v>11</v>
      </c>
      <c r="G6" s="86">
        <v>8</v>
      </c>
      <c r="H6" s="86">
        <v>10</v>
      </c>
      <c r="I6" s="86">
        <v>10</v>
      </c>
      <c r="J6" s="86">
        <v>10</v>
      </c>
      <c r="K6" s="86">
        <v>11</v>
      </c>
      <c r="L6" s="86">
        <v>10</v>
      </c>
      <c r="M6" s="86">
        <v>10</v>
      </c>
      <c r="N6" s="86">
        <v>11</v>
      </c>
      <c r="O6" s="86">
        <v>11</v>
      </c>
      <c r="Q6" s="86">
        <v>0</v>
      </c>
      <c r="R6" s="86">
        <v>0</v>
      </c>
      <c r="S6" s="86">
        <v>0</v>
      </c>
    </row>
    <row r="7" spans="1:36" x14ac:dyDescent="0.2">
      <c r="A7" s="1">
        <f t="shared" si="0"/>
        <v>7</v>
      </c>
      <c r="B7" t="s">
        <v>13</v>
      </c>
      <c r="C7" s="1">
        <v>0</v>
      </c>
      <c r="D7" s="88">
        <v>13</v>
      </c>
      <c r="E7" s="88">
        <v>12</v>
      </c>
      <c r="F7" s="88">
        <v>14</v>
      </c>
      <c r="G7" s="88">
        <v>3</v>
      </c>
      <c r="H7" s="88">
        <v>5</v>
      </c>
      <c r="I7" s="88">
        <v>11</v>
      </c>
      <c r="J7" s="88">
        <v>10</v>
      </c>
      <c r="K7" s="88">
        <v>14</v>
      </c>
      <c r="L7" s="88">
        <v>12</v>
      </c>
      <c r="M7" s="88">
        <v>13</v>
      </c>
      <c r="N7" s="88">
        <v>13</v>
      </c>
      <c r="O7" s="88">
        <v>14</v>
      </c>
      <c r="P7" s="88"/>
      <c r="Q7" s="88">
        <v>8</v>
      </c>
      <c r="R7" s="88">
        <v>10</v>
      </c>
      <c r="S7" s="88">
        <v>11</v>
      </c>
      <c r="T7" s="88"/>
      <c r="U7" s="88"/>
      <c r="V7" s="88"/>
      <c r="W7" s="88"/>
      <c r="X7" s="88"/>
      <c r="Y7" s="88"/>
      <c r="Z7" s="88"/>
      <c r="AA7" s="88"/>
      <c r="AB7" s="88"/>
      <c r="AC7" s="88"/>
      <c r="AD7" s="88"/>
      <c r="AE7" s="88"/>
      <c r="AF7" s="88"/>
      <c r="AG7" s="88"/>
      <c r="AH7" s="88"/>
    </row>
    <row r="8" spans="1:36" x14ac:dyDescent="0.2">
      <c r="A8" s="1">
        <f t="shared" si="0"/>
        <v>8</v>
      </c>
      <c r="B8" t="s">
        <v>9</v>
      </c>
      <c r="C8" s="1">
        <v>0</v>
      </c>
      <c r="D8" s="88">
        <v>9</v>
      </c>
      <c r="E8" s="88">
        <v>9</v>
      </c>
      <c r="F8" s="88">
        <v>15</v>
      </c>
      <c r="G8" s="88">
        <v>9</v>
      </c>
      <c r="H8" s="88">
        <v>11</v>
      </c>
      <c r="I8" s="88">
        <v>11</v>
      </c>
      <c r="J8" s="88">
        <v>12</v>
      </c>
      <c r="K8" s="88">
        <v>10</v>
      </c>
      <c r="L8" s="88">
        <v>10</v>
      </c>
      <c r="M8" s="88">
        <v>5</v>
      </c>
      <c r="N8" s="88">
        <v>9</v>
      </c>
      <c r="O8" s="88">
        <v>6</v>
      </c>
      <c r="P8" s="88"/>
      <c r="Q8" s="88">
        <v>2</v>
      </c>
      <c r="R8" s="88">
        <v>2</v>
      </c>
      <c r="S8" s="88">
        <v>8</v>
      </c>
      <c r="T8" s="88"/>
      <c r="U8" s="88"/>
      <c r="V8" s="88"/>
      <c r="W8" s="88"/>
      <c r="X8" s="88"/>
      <c r="Y8" s="88"/>
      <c r="Z8" s="88"/>
      <c r="AA8" s="88"/>
      <c r="AB8" s="88"/>
      <c r="AC8" s="88"/>
      <c r="AD8" s="88"/>
      <c r="AE8" s="88"/>
      <c r="AF8" s="88"/>
      <c r="AG8" s="88"/>
      <c r="AH8" s="88"/>
    </row>
    <row r="9" spans="1:36" x14ac:dyDescent="0.2">
      <c r="A9" s="1">
        <f t="shared" si="0"/>
        <v>9</v>
      </c>
      <c r="B9" t="s">
        <v>14</v>
      </c>
      <c r="C9" s="1">
        <v>0</v>
      </c>
      <c r="D9" s="86" t="s">
        <v>4688</v>
      </c>
      <c r="E9" s="86" t="s">
        <v>4872</v>
      </c>
      <c r="F9" s="86" t="s">
        <v>4909</v>
      </c>
      <c r="G9" s="86" t="s">
        <v>4934</v>
      </c>
      <c r="H9" s="86" t="s">
        <v>5025</v>
      </c>
      <c r="I9" s="86" t="s">
        <v>5041</v>
      </c>
      <c r="J9" s="86" t="s">
        <v>5053</v>
      </c>
      <c r="K9" s="86" t="s">
        <v>5059</v>
      </c>
      <c r="L9" s="86" t="s">
        <v>5075</v>
      </c>
      <c r="M9" s="86" t="s">
        <v>5085</v>
      </c>
      <c r="N9" s="86" t="s">
        <v>5095</v>
      </c>
      <c r="O9" s="86" t="s">
        <v>5107</v>
      </c>
      <c r="Q9" s="86" t="s">
        <v>5119</v>
      </c>
      <c r="R9" s="86" t="s">
        <v>5127</v>
      </c>
      <c r="S9" s="86" t="s">
        <v>5138</v>
      </c>
    </row>
    <row r="10" spans="1:36" x14ac:dyDescent="0.2">
      <c r="A10" s="1">
        <f t="shared" si="0"/>
        <v>10</v>
      </c>
      <c r="B10" t="s">
        <v>10</v>
      </c>
      <c r="C10" s="1">
        <v>0</v>
      </c>
      <c r="D10" s="89">
        <v>6</v>
      </c>
      <c r="E10" s="89">
        <v>6</v>
      </c>
      <c r="F10" s="89">
        <v>6</v>
      </c>
      <c r="G10" s="89">
        <v>6</v>
      </c>
      <c r="H10" s="89">
        <v>8</v>
      </c>
      <c r="I10" s="89">
        <v>6</v>
      </c>
      <c r="J10" s="89">
        <v>6</v>
      </c>
      <c r="K10" s="89">
        <v>0</v>
      </c>
      <c r="L10" s="89">
        <v>6</v>
      </c>
      <c r="M10" s="89">
        <v>6</v>
      </c>
      <c r="N10" s="89">
        <v>6</v>
      </c>
      <c r="O10" s="89">
        <v>6</v>
      </c>
      <c r="P10" s="89"/>
      <c r="Q10" s="89">
        <v>6</v>
      </c>
      <c r="R10" s="89">
        <v>6</v>
      </c>
      <c r="S10" s="89">
        <v>8</v>
      </c>
      <c r="T10" s="89"/>
      <c r="U10" s="89"/>
      <c r="V10" s="89"/>
      <c r="W10" s="89"/>
      <c r="X10" s="89"/>
      <c r="Y10" s="89"/>
      <c r="Z10" s="89"/>
      <c r="AA10" s="89"/>
      <c r="AB10" s="89"/>
      <c r="AC10" s="89"/>
      <c r="AD10" s="89"/>
      <c r="AE10" s="89"/>
      <c r="AF10" s="89"/>
      <c r="AG10" s="89"/>
      <c r="AH10" s="89"/>
    </row>
    <row r="11" spans="1:36" x14ac:dyDescent="0.2">
      <c r="A11" s="1">
        <f t="shared" si="0"/>
        <v>11</v>
      </c>
      <c r="B11" t="s">
        <v>1</v>
      </c>
      <c r="C11" s="1">
        <v>0</v>
      </c>
      <c r="D11" s="89">
        <v>29</v>
      </c>
      <c r="E11" s="89">
        <v>22</v>
      </c>
      <c r="F11" s="89">
        <v>32</v>
      </c>
      <c r="G11" s="89">
        <v>17</v>
      </c>
      <c r="H11" s="89">
        <v>28</v>
      </c>
      <c r="I11" s="89">
        <v>22</v>
      </c>
      <c r="J11" s="89">
        <v>22</v>
      </c>
      <c r="K11" s="89">
        <v>24</v>
      </c>
      <c r="L11" s="89">
        <v>24</v>
      </c>
      <c r="M11" s="89">
        <v>25</v>
      </c>
      <c r="N11" s="89">
        <v>29</v>
      </c>
      <c r="O11" s="89">
        <v>27</v>
      </c>
      <c r="P11" s="89"/>
      <c r="Q11" s="89">
        <v>20</v>
      </c>
      <c r="R11" s="89">
        <v>19</v>
      </c>
      <c r="S11" s="89">
        <v>18</v>
      </c>
      <c r="T11" s="89"/>
      <c r="U11" s="89"/>
      <c r="V11" s="89"/>
      <c r="W11" s="89"/>
      <c r="X11" s="89"/>
      <c r="Y11" s="89"/>
      <c r="Z11" s="89"/>
      <c r="AA11" s="89"/>
      <c r="AB11" s="89"/>
      <c r="AC11" s="89"/>
      <c r="AD11" s="89"/>
      <c r="AE11" s="89"/>
      <c r="AF11" s="89"/>
      <c r="AG11" s="89"/>
      <c r="AH11" s="89"/>
    </row>
    <row r="12" spans="1:36" x14ac:dyDescent="0.2">
      <c r="A12" s="1">
        <f t="shared" si="0"/>
        <v>12</v>
      </c>
      <c r="B12" t="s">
        <v>15</v>
      </c>
      <c r="C12" s="1">
        <v>0</v>
      </c>
      <c r="D12" s="89">
        <v>25</v>
      </c>
      <c r="E12" s="89">
        <v>18</v>
      </c>
      <c r="F12" s="89">
        <v>28</v>
      </c>
      <c r="G12" s="89">
        <v>17</v>
      </c>
      <c r="H12" s="89">
        <v>28</v>
      </c>
      <c r="I12" s="89">
        <v>20</v>
      </c>
      <c r="J12" s="89">
        <v>21</v>
      </c>
      <c r="K12" s="89">
        <v>21</v>
      </c>
      <c r="L12" s="89">
        <v>21</v>
      </c>
      <c r="M12" s="89">
        <v>22</v>
      </c>
      <c r="N12" s="89">
        <v>26</v>
      </c>
      <c r="O12" s="89">
        <v>23</v>
      </c>
      <c r="P12" s="89"/>
      <c r="Q12" s="89">
        <v>19</v>
      </c>
      <c r="R12" s="89">
        <v>16</v>
      </c>
      <c r="S12" s="89">
        <v>16</v>
      </c>
      <c r="T12" s="89"/>
      <c r="U12" s="89"/>
      <c r="V12" s="89"/>
      <c r="W12" s="89"/>
      <c r="X12" s="89"/>
      <c r="Y12" s="89"/>
      <c r="Z12" s="89"/>
      <c r="AA12" s="89"/>
      <c r="AB12" s="89"/>
      <c r="AC12" s="89"/>
      <c r="AD12" s="89"/>
      <c r="AE12" s="89"/>
      <c r="AF12" s="89"/>
      <c r="AG12" s="89"/>
      <c r="AH12" s="89"/>
    </row>
    <row r="13" spans="1:36" x14ac:dyDescent="0.2">
      <c r="A13" s="1">
        <f t="shared" si="0"/>
        <v>13</v>
      </c>
      <c r="B13" t="s">
        <v>0</v>
      </c>
      <c r="C13" s="1">
        <v>0</v>
      </c>
      <c r="D13" s="89">
        <v>25</v>
      </c>
      <c r="E13" s="89">
        <v>18</v>
      </c>
      <c r="F13" s="89">
        <v>25</v>
      </c>
      <c r="G13" s="89">
        <v>20</v>
      </c>
      <c r="H13" s="89">
        <v>26</v>
      </c>
      <c r="I13" s="89">
        <v>21</v>
      </c>
      <c r="J13" s="89">
        <v>21</v>
      </c>
      <c r="K13" s="89">
        <v>26</v>
      </c>
      <c r="L13" s="89">
        <v>22</v>
      </c>
      <c r="M13" s="89">
        <v>23</v>
      </c>
      <c r="N13" s="89">
        <v>23</v>
      </c>
      <c r="O13" s="89">
        <v>24</v>
      </c>
      <c r="P13" s="89"/>
      <c r="Q13" s="89">
        <v>19</v>
      </c>
      <c r="R13" s="89">
        <v>14</v>
      </c>
      <c r="S13" s="89">
        <v>18</v>
      </c>
      <c r="T13" s="89"/>
      <c r="U13" s="89"/>
      <c r="V13" s="89"/>
      <c r="W13" s="89"/>
      <c r="X13" s="89"/>
      <c r="Y13" s="89"/>
      <c r="Z13" s="89"/>
      <c r="AA13" s="89"/>
      <c r="AB13" s="89"/>
      <c r="AC13" s="89"/>
      <c r="AD13" s="89"/>
      <c r="AE13" s="89"/>
      <c r="AF13" s="89"/>
      <c r="AG13" s="89"/>
      <c r="AH13" s="89"/>
    </row>
    <row r="14" spans="1:36" x14ac:dyDescent="0.2">
      <c r="A14" s="1">
        <f t="shared" si="0"/>
        <v>14</v>
      </c>
      <c r="B14" t="s">
        <v>16</v>
      </c>
      <c r="C14" s="1">
        <v>0</v>
      </c>
      <c r="D14" s="89">
        <v>20</v>
      </c>
      <c r="E14" s="89">
        <v>18</v>
      </c>
      <c r="F14" s="89">
        <v>22</v>
      </c>
      <c r="G14" s="89">
        <v>18</v>
      </c>
      <c r="H14" s="89">
        <v>23</v>
      </c>
      <c r="I14" s="89">
        <v>22</v>
      </c>
      <c r="J14" s="89">
        <v>24</v>
      </c>
      <c r="K14" s="89">
        <v>20</v>
      </c>
      <c r="L14" s="89">
        <v>24</v>
      </c>
      <c r="M14" s="89">
        <v>21</v>
      </c>
      <c r="N14" s="89">
        <v>27</v>
      </c>
      <c r="O14" s="89">
        <v>24</v>
      </c>
      <c r="P14" s="89"/>
      <c r="Q14" s="89">
        <v>11</v>
      </c>
      <c r="R14" s="89">
        <v>12</v>
      </c>
      <c r="S14" s="89">
        <v>13</v>
      </c>
      <c r="T14" s="89"/>
      <c r="U14" s="89"/>
      <c r="V14" s="89"/>
      <c r="W14" s="89"/>
      <c r="X14" s="89"/>
      <c r="Y14" s="89"/>
      <c r="Z14" s="89"/>
      <c r="AA14" s="89"/>
      <c r="AB14" s="89"/>
      <c r="AC14" s="89"/>
      <c r="AD14" s="89"/>
      <c r="AE14" s="89"/>
      <c r="AF14" s="89"/>
      <c r="AG14" s="89"/>
      <c r="AH14" s="89"/>
    </row>
    <row r="15" spans="1:36" x14ac:dyDescent="0.2">
      <c r="A15" s="1">
        <f t="shared" si="0"/>
        <v>15</v>
      </c>
      <c r="B15" t="s">
        <v>27</v>
      </c>
      <c r="C15" s="1">
        <v>0</v>
      </c>
      <c r="D15" s="89" t="s">
        <v>32</v>
      </c>
      <c r="E15" s="89" t="s">
        <v>32</v>
      </c>
      <c r="F15" s="89" t="s">
        <v>32</v>
      </c>
      <c r="G15" s="89" t="s">
        <v>37</v>
      </c>
      <c r="H15" s="89" t="s">
        <v>5026</v>
      </c>
      <c r="I15" s="89" t="s">
        <v>32</v>
      </c>
      <c r="J15" s="89" t="s">
        <v>32</v>
      </c>
      <c r="K15" s="89" t="s">
        <v>32</v>
      </c>
      <c r="L15" s="89" t="s">
        <v>32</v>
      </c>
      <c r="M15" s="89" t="s">
        <v>32</v>
      </c>
      <c r="N15" s="89" t="s">
        <v>32</v>
      </c>
      <c r="O15" s="89" t="s">
        <v>32</v>
      </c>
      <c r="P15" s="89"/>
      <c r="Q15" s="89" t="s">
        <v>32</v>
      </c>
      <c r="R15" s="89" t="s">
        <v>32</v>
      </c>
      <c r="S15" s="89" t="s">
        <v>32</v>
      </c>
      <c r="T15" s="89"/>
      <c r="U15" s="89"/>
      <c r="V15" s="89"/>
      <c r="W15" s="89"/>
      <c r="X15" s="89"/>
      <c r="Y15" s="89"/>
      <c r="Z15" s="89"/>
      <c r="AA15" s="89"/>
      <c r="AB15" s="89"/>
      <c r="AC15" s="89"/>
      <c r="AD15" s="89"/>
      <c r="AE15" s="89"/>
      <c r="AF15" s="89"/>
      <c r="AG15" s="89"/>
      <c r="AH15" s="89"/>
    </row>
    <row r="16" spans="1:36" x14ac:dyDescent="0.2">
      <c r="A16" s="1">
        <f t="shared" si="0"/>
        <v>16</v>
      </c>
      <c r="B16" t="s">
        <v>4</v>
      </c>
      <c r="C16" s="1">
        <v>0</v>
      </c>
      <c r="D16" s="89">
        <v>82</v>
      </c>
      <c r="E16" s="89">
        <v>80</v>
      </c>
      <c r="F16" s="89">
        <v>122</v>
      </c>
      <c r="G16" s="89">
        <v>98</v>
      </c>
      <c r="H16" s="89">
        <v>140</v>
      </c>
      <c r="I16" s="89">
        <v>96</v>
      </c>
      <c r="J16" s="89">
        <v>100</v>
      </c>
      <c r="K16" s="89">
        <v>126</v>
      </c>
      <c r="L16" s="89">
        <v>88</v>
      </c>
      <c r="M16" s="89">
        <v>100</v>
      </c>
      <c r="N16" s="89">
        <v>130</v>
      </c>
      <c r="O16" s="89">
        <v>129</v>
      </c>
      <c r="P16" s="89"/>
      <c r="Q16" s="89">
        <v>38</v>
      </c>
      <c r="R16" s="89">
        <v>30</v>
      </c>
      <c r="S16" s="89">
        <v>81</v>
      </c>
      <c r="T16" s="89"/>
      <c r="U16" s="89"/>
      <c r="V16" s="89"/>
      <c r="W16" s="89"/>
      <c r="X16" s="89"/>
      <c r="Y16" s="89"/>
      <c r="Z16" s="89"/>
      <c r="AA16" s="89"/>
      <c r="AB16" s="89"/>
      <c r="AC16" s="89"/>
      <c r="AD16" s="89"/>
      <c r="AE16" s="89"/>
      <c r="AF16" s="89"/>
      <c r="AG16" s="89"/>
      <c r="AH16" s="89"/>
    </row>
    <row r="17" spans="1:34" x14ac:dyDescent="0.2">
      <c r="A17" s="1">
        <f t="shared" si="0"/>
        <v>17</v>
      </c>
      <c r="B17" t="s">
        <v>3</v>
      </c>
      <c r="C17" s="1">
        <v>0</v>
      </c>
      <c r="D17" s="89">
        <v>25</v>
      </c>
      <c r="E17" s="89">
        <v>18</v>
      </c>
      <c r="F17" s="89">
        <v>25</v>
      </c>
      <c r="G17" s="89">
        <v>20</v>
      </c>
      <c r="H17" s="89">
        <v>26</v>
      </c>
      <c r="I17" s="89">
        <v>22</v>
      </c>
      <c r="J17" s="89">
        <v>21</v>
      </c>
      <c r="K17" s="89">
        <v>26</v>
      </c>
      <c r="L17" s="89">
        <v>22</v>
      </c>
      <c r="M17" s="89">
        <v>23</v>
      </c>
      <c r="N17" s="89">
        <v>23</v>
      </c>
      <c r="O17" s="89">
        <v>24</v>
      </c>
      <c r="P17" s="89"/>
      <c r="Q17" s="89">
        <v>19</v>
      </c>
      <c r="R17" s="89">
        <v>14</v>
      </c>
      <c r="S17" s="89">
        <v>18</v>
      </c>
      <c r="T17" s="89"/>
      <c r="U17" s="89"/>
      <c r="V17" s="89"/>
      <c r="W17" s="89"/>
      <c r="X17" s="89"/>
      <c r="Y17" s="89"/>
      <c r="Z17" s="89"/>
      <c r="AA17" s="89"/>
      <c r="AB17" s="89"/>
      <c r="AC17" s="89"/>
      <c r="AD17" s="89"/>
      <c r="AE17" s="89"/>
      <c r="AF17" s="89"/>
      <c r="AG17" s="89"/>
      <c r="AH17" s="89"/>
    </row>
    <row r="18" spans="1:34" x14ac:dyDescent="0.2">
      <c r="A18" s="1">
        <f t="shared" si="0"/>
        <v>18</v>
      </c>
      <c r="B18" t="s">
        <v>4707</v>
      </c>
      <c r="C18" s="1">
        <v>0</v>
      </c>
      <c r="D18" s="90" t="s">
        <v>4694</v>
      </c>
      <c r="E18" s="90" t="s">
        <v>4873</v>
      </c>
      <c r="F18" s="90" t="s">
        <v>4910</v>
      </c>
      <c r="G18" s="90" t="s">
        <v>4935</v>
      </c>
      <c r="H18" s="90" t="s">
        <v>5027</v>
      </c>
      <c r="I18" s="90" t="s">
        <v>5042</v>
      </c>
      <c r="J18" s="90" t="s">
        <v>67</v>
      </c>
      <c r="K18" s="90" t="s">
        <v>5060</v>
      </c>
      <c r="L18" s="90" t="s">
        <v>5076</v>
      </c>
      <c r="M18" s="90" t="s">
        <v>5086</v>
      </c>
      <c r="N18" s="90" t="s">
        <v>5066</v>
      </c>
      <c r="O18" s="90" t="s">
        <v>67</v>
      </c>
      <c r="P18" s="90"/>
      <c r="Q18" s="90" t="s">
        <v>5120</v>
      </c>
      <c r="R18" s="90" t="s">
        <v>5128</v>
      </c>
      <c r="S18" s="90" t="s">
        <v>5139</v>
      </c>
      <c r="T18" s="90"/>
      <c r="U18" s="90"/>
      <c r="V18" s="90"/>
      <c r="W18" s="90"/>
      <c r="X18" s="90"/>
      <c r="Y18" s="90"/>
      <c r="Z18" s="90"/>
      <c r="AA18" s="90"/>
      <c r="AB18" s="90"/>
      <c r="AC18" s="90"/>
      <c r="AD18" s="90"/>
      <c r="AE18" s="90"/>
      <c r="AF18" s="90"/>
      <c r="AG18" s="90"/>
      <c r="AH18" s="90"/>
    </row>
    <row r="19" spans="1:34" x14ac:dyDescent="0.2">
      <c r="A19" s="1">
        <f t="shared" si="0"/>
        <v>19</v>
      </c>
      <c r="B19" t="s">
        <v>4708</v>
      </c>
      <c r="C19" s="1">
        <v>0</v>
      </c>
      <c r="D19" s="90" t="s">
        <v>6</v>
      </c>
      <c r="E19" s="90" t="s">
        <v>5</v>
      </c>
      <c r="F19" s="90" t="s">
        <v>6</v>
      </c>
      <c r="G19" s="90" t="s">
        <v>5</v>
      </c>
      <c r="H19" s="90" t="s">
        <v>5</v>
      </c>
      <c r="I19" s="90" t="s">
        <v>5</v>
      </c>
      <c r="J19" s="90" t="s">
        <v>5</v>
      </c>
      <c r="K19" s="90" t="s">
        <v>6</v>
      </c>
      <c r="L19" s="90" t="s">
        <v>5</v>
      </c>
      <c r="M19" s="90" t="s">
        <v>6</v>
      </c>
      <c r="N19" s="90" t="s">
        <v>5</v>
      </c>
      <c r="O19" s="90" t="s">
        <v>5</v>
      </c>
      <c r="P19" s="90"/>
      <c r="Q19" s="90" t="s">
        <v>5</v>
      </c>
      <c r="R19" s="90" t="s">
        <v>6</v>
      </c>
      <c r="S19" s="90" t="s">
        <v>5</v>
      </c>
      <c r="T19" s="90"/>
      <c r="U19" s="90"/>
      <c r="V19" s="90"/>
      <c r="W19" s="90"/>
      <c r="X19" s="90"/>
      <c r="Y19" s="90"/>
      <c r="Z19" s="90"/>
      <c r="AA19" s="90"/>
      <c r="AB19" s="90"/>
      <c r="AC19" s="90"/>
      <c r="AD19" s="90"/>
      <c r="AE19" s="90"/>
      <c r="AF19" s="90"/>
      <c r="AG19" s="90"/>
      <c r="AH19" s="90"/>
    </row>
    <row r="20" spans="1:34" x14ac:dyDescent="0.2">
      <c r="A20" s="1">
        <f t="shared" si="0"/>
        <v>20</v>
      </c>
      <c r="B20" t="s">
        <v>4709</v>
      </c>
      <c r="C20" s="1">
        <v>0</v>
      </c>
      <c r="D20" s="90">
        <v>50</v>
      </c>
      <c r="E20" s="90">
        <v>0</v>
      </c>
      <c r="F20" s="90">
        <v>20</v>
      </c>
      <c r="G20" s="90">
        <v>0</v>
      </c>
      <c r="H20" s="90">
        <v>0</v>
      </c>
      <c r="I20" s="90">
        <v>0</v>
      </c>
      <c r="J20" s="90">
        <v>0</v>
      </c>
      <c r="K20" s="90">
        <v>40</v>
      </c>
      <c r="L20" s="90">
        <v>0</v>
      </c>
      <c r="M20" s="90">
        <v>10</v>
      </c>
      <c r="N20" s="90">
        <v>0</v>
      </c>
      <c r="O20" s="90">
        <v>0</v>
      </c>
      <c r="P20" s="90"/>
      <c r="Q20" s="90">
        <v>0</v>
      </c>
      <c r="R20" s="90">
        <v>100</v>
      </c>
      <c r="S20" s="90">
        <v>0</v>
      </c>
      <c r="T20" s="90"/>
      <c r="U20" s="90"/>
      <c r="V20" s="90"/>
      <c r="W20" s="90"/>
      <c r="X20" s="90"/>
      <c r="Y20" s="90"/>
      <c r="Z20" s="90"/>
      <c r="AA20" s="90"/>
      <c r="AB20" s="90"/>
      <c r="AC20" s="90"/>
      <c r="AD20" s="90"/>
      <c r="AE20" s="90"/>
      <c r="AF20" s="90"/>
      <c r="AG20" s="90"/>
      <c r="AH20" s="90"/>
    </row>
    <row r="21" spans="1:34" x14ac:dyDescent="0.2">
      <c r="A21" s="1">
        <f t="shared" si="0"/>
        <v>21</v>
      </c>
      <c r="B21" t="s">
        <v>4710</v>
      </c>
      <c r="C21" s="1">
        <v>0</v>
      </c>
      <c r="D21" s="90">
        <v>12</v>
      </c>
      <c r="E21" s="90">
        <v>10</v>
      </c>
      <c r="F21" s="90">
        <v>14</v>
      </c>
      <c r="G21" s="90">
        <v>11</v>
      </c>
      <c r="H21" s="90">
        <v>16</v>
      </c>
      <c r="I21" s="90">
        <v>6</v>
      </c>
      <c r="J21" s="90">
        <v>10</v>
      </c>
      <c r="K21" s="90">
        <v>16</v>
      </c>
      <c r="L21" s="90">
        <v>6</v>
      </c>
      <c r="M21" s="90">
        <v>11</v>
      </c>
      <c r="N21" s="90">
        <v>14</v>
      </c>
      <c r="O21" s="90">
        <v>17</v>
      </c>
      <c r="P21" s="90"/>
      <c r="Q21" s="90">
        <v>8</v>
      </c>
      <c r="R21" s="90">
        <v>7</v>
      </c>
      <c r="S21" s="90">
        <v>12</v>
      </c>
      <c r="T21" s="90"/>
      <c r="U21" s="90"/>
      <c r="V21" s="90"/>
      <c r="W21" s="90"/>
      <c r="X21" s="90"/>
      <c r="Y21" s="90"/>
      <c r="Z21" s="90"/>
      <c r="AA21" s="90"/>
      <c r="AB21" s="90"/>
      <c r="AC21" s="90"/>
      <c r="AD21" s="90"/>
      <c r="AE21" s="90"/>
      <c r="AF21" s="90"/>
      <c r="AG21" s="90"/>
      <c r="AH21" s="90"/>
    </row>
    <row r="22" spans="1:34" x14ac:dyDescent="0.2">
      <c r="A22" s="1">
        <f t="shared" si="0"/>
        <v>22</v>
      </c>
      <c r="B22" t="s">
        <v>4711</v>
      </c>
      <c r="C22" s="1">
        <v>0</v>
      </c>
      <c r="D22" s="90">
        <v>0</v>
      </c>
      <c r="E22" s="90">
        <v>0</v>
      </c>
      <c r="F22" s="90">
        <v>0</v>
      </c>
      <c r="G22" s="90">
        <v>6</v>
      </c>
      <c r="H22" s="90">
        <v>0</v>
      </c>
      <c r="I22" s="90">
        <v>0</v>
      </c>
      <c r="J22" s="90">
        <v>0</v>
      </c>
      <c r="K22" s="90">
        <v>0</v>
      </c>
      <c r="L22" s="90">
        <v>0</v>
      </c>
      <c r="M22" s="90">
        <v>0</v>
      </c>
      <c r="N22" s="90">
        <v>0</v>
      </c>
      <c r="O22" s="90">
        <v>0</v>
      </c>
      <c r="P22" s="90"/>
      <c r="Q22" s="90">
        <v>0</v>
      </c>
      <c r="R22" s="90">
        <v>0</v>
      </c>
      <c r="S22" s="90">
        <v>0</v>
      </c>
      <c r="T22" s="90"/>
      <c r="U22" s="90"/>
      <c r="V22" s="90"/>
      <c r="W22" s="90"/>
      <c r="X22" s="90"/>
      <c r="Y22" s="90"/>
      <c r="Z22" s="90"/>
      <c r="AA22" s="90"/>
      <c r="AB22" s="90"/>
      <c r="AC22" s="90"/>
      <c r="AD22" s="90"/>
      <c r="AE22" s="90"/>
      <c r="AF22" s="90"/>
      <c r="AG22" s="90"/>
      <c r="AH22" s="90"/>
    </row>
    <row r="23" spans="1:34" x14ac:dyDescent="0.2">
      <c r="A23" s="1">
        <f t="shared" si="0"/>
        <v>23</v>
      </c>
      <c r="B23" t="s">
        <v>4712</v>
      </c>
      <c r="C23" s="1">
        <v>0</v>
      </c>
      <c r="D23" s="90">
        <v>0</v>
      </c>
      <c r="E23" s="90">
        <v>0</v>
      </c>
      <c r="F23" s="90">
        <v>0</v>
      </c>
      <c r="G23" s="90">
        <v>0</v>
      </c>
      <c r="H23" s="90">
        <v>0</v>
      </c>
      <c r="I23" s="90">
        <v>0</v>
      </c>
      <c r="J23" s="90">
        <v>0</v>
      </c>
      <c r="K23" s="90">
        <v>0</v>
      </c>
      <c r="L23" s="90">
        <v>0</v>
      </c>
      <c r="M23" s="90">
        <v>0</v>
      </c>
      <c r="N23" s="90">
        <v>0</v>
      </c>
      <c r="O23" s="90">
        <v>0</v>
      </c>
      <c r="P23" s="90"/>
      <c r="Q23" s="90">
        <v>0</v>
      </c>
      <c r="R23" s="90">
        <v>0</v>
      </c>
      <c r="S23" s="90">
        <v>0</v>
      </c>
      <c r="T23" s="90"/>
      <c r="U23" s="90"/>
      <c r="V23" s="90"/>
      <c r="W23" s="90"/>
      <c r="X23" s="90"/>
      <c r="Y23" s="90"/>
      <c r="Z23" s="90"/>
      <c r="AA23" s="90"/>
      <c r="AB23" s="90"/>
      <c r="AC23" s="90"/>
      <c r="AD23" s="90"/>
      <c r="AE23" s="90"/>
      <c r="AF23" s="90"/>
      <c r="AG23" s="90"/>
      <c r="AH23" s="90"/>
    </row>
    <row r="24" spans="1:34" x14ac:dyDescent="0.2">
      <c r="A24" s="1">
        <f t="shared" si="0"/>
        <v>24</v>
      </c>
      <c r="B24" t="s">
        <v>4713</v>
      </c>
      <c r="C24" s="1">
        <v>0</v>
      </c>
      <c r="D24" s="90" t="s">
        <v>4695</v>
      </c>
      <c r="E24" s="90" t="s">
        <v>4874</v>
      </c>
      <c r="F24" s="90" t="s">
        <v>4911</v>
      </c>
      <c r="G24" s="90" t="s">
        <v>4874</v>
      </c>
      <c r="H24" s="90" t="s">
        <v>4874</v>
      </c>
      <c r="I24" s="90" t="s">
        <v>4874</v>
      </c>
      <c r="J24" s="90" t="s">
        <v>4874</v>
      </c>
      <c r="K24" s="90" t="s">
        <v>4695</v>
      </c>
      <c r="L24" s="90" t="s">
        <v>5077</v>
      </c>
      <c r="M24" s="90" t="s">
        <v>4911</v>
      </c>
      <c r="N24" s="90" t="s">
        <v>5030</v>
      </c>
      <c r="O24" s="90" t="s">
        <v>4874</v>
      </c>
      <c r="P24" s="90"/>
      <c r="Q24" s="90" t="s">
        <v>4874</v>
      </c>
      <c r="R24" s="90" t="s">
        <v>4922</v>
      </c>
      <c r="S24" s="90" t="s">
        <v>5140</v>
      </c>
      <c r="T24" s="90"/>
      <c r="U24" s="90"/>
      <c r="V24" s="90"/>
      <c r="W24" s="90"/>
      <c r="X24" s="90"/>
      <c r="Y24" s="90"/>
      <c r="Z24" s="90"/>
      <c r="AA24" s="90"/>
      <c r="AB24" s="90"/>
      <c r="AC24" s="90"/>
      <c r="AD24" s="90"/>
      <c r="AE24" s="90"/>
      <c r="AF24" s="90"/>
      <c r="AG24" s="90"/>
      <c r="AH24" s="90"/>
    </row>
    <row r="25" spans="1:34" x14ac:dyDescent="0.2">
      <c r="A25" s="1">
        <f t="shared" si="0"/>
        <v>25</v>
      </c>
      <c r="B25" t="s">
        <v>4714</v>
      </c>
      <c r="C25" s="1">
        <v>0</v>
      </c>
      <c r="D25" s="91">
        <v>4</v>
      </c>
      <c r="E25" s="91">
        <v>5</v>
      </c>
      <c r="F25" s="91">
        <v>7</v>
      </c>
      <c r="G25" s="91">
        <v>13</v>
      </c>
      <c r="H25" s="91">
        <v>15</v>
      </c>
      <c r="I25" s="91">
        <v>4</v>
      </c>
      <c r="J25" s="91">
        <v>4</v>
      </c>
      <c r="K25" s="91">
        <v>7</v>
      </c>
      <c r="L25" s="91">
        <v>5</v>
      </c>
      <c r="M25" s="91">
        <v>5</v>
      </c>
      <c r="N25" s="91">
        <v>9</v>
      </c>
      <c r="O25" s="91">
        <v>16</v>
      </c>
      <c r="P25" s="91"/>
      <c r="Q25" s="91">
        <v>8</v>
      </c>
      <c r="R25" s="91">
        <v>0</v>
      </c>
      <c r="S25" s="91">
        <v>11</v>
      </c>
      <c r="T25" s="91"/>
      <c r="U25" s="91"/>
      <c r="V25" s="91"/>
      <c r="W25" s="91"/>
      <c r="X25" s="91"/>
      <c r="Y25" s="91"/>
      <c r="Z25" s="91"/>
      <c r="AA25" s="91"/>
      <c r="AB25" s="91"/>
      <c r="AC25" s="91"/>
      <c r="AD25" s="91"/>
      <c r="AE25" s="91"/>
      <c r="AF25" s="91"/>
      <c r="AG25" s="91"/>
      <c r="AH25" s="91"/>
    </row>
    <row r="26" spans="1:34" x14ac:dyDescent="0.2">
      <c r="A26" s="1">
        <f t="shared" si="0"/>
        <v>26</v>
      </c>
      <c r="B26" t="s">
        <v>4715</v>
      </c>
      <c r="C26" s="1">
        <v>0</v>
      </c>
      <c r="D26" s="91" t="s">
        <v>3904</v>
      </c>
      <c r="E26" s="91" t="s">
        <v>4875</v>
      </c>
      <c r="F26" s="91" t="s">
        <v>4912</v>
      </c>
      <c r="G26" s="91" t="s">
        <v>4936</v>
      </c>
      <c r="H26" s="91" t="s">
        <v>4920</v>
      </c>
      <c r="I26" s="91">
        <v>0</v>
      </c>
      <c r="J26" s="91">
        <v>0</v>
      </c>
      <c r="K26" s="91" t="s">
        <v>5061</v>
      </c>
      <c r="L26" s="91" t="s">
        <v>5109</v>
      </c>
      <c r="M26" s="91" t="s">
        <v>5087</v>
      </c>
      <c r="N26" s="91">
        <v>0</v>
      </c>
      <c r="O26" s="91" t="s">
        <v>5108</v>
      </c>
      <c r="P26" s="91"/>
      <c r="Q26" s="91" t="s">
        <v>51</v>
      </c>
      <c r="R26" s="91" t="s">
        <v>3658</v>
      </c>
      <c r="S26" s="91" t="s">
        <v>51</v>
      </c>
      <c r="T26" s="91"/>
      <c r="U26" s="91"/>
      <c r="V26" s="91"/>
      <c r="W26" s="91"/>
      <c r="X26" s="91"/>
      <c r="Y26" s="91"/>
      <c r="Z26" s="91"/>
      <c r="AA26" s="91"/>
      <c r="AB26" s="91"/>
      <c r="AC26" s="91"/>
      <c r="AD26" s="91"/>
      <c r="AE26" s="91"/>
      <c r="AF26" s="91"/>
      <c r="AG26" s="91"/>
      <c r="AH26" s="91"/>
    </row>
    <row r="27" spans="1:34" x14ac:dyDescent="0.2">
      <c r="A27" s="1">
        <f t="shared" si="0"/>
        <v>27</v>
      </c>
      <c r="B27" t="s">
        <v>4716</v>
      </c>
      <c r="C27" s="1">
        <v>0</v>
      </c>
      <c r="D27" s="90">
        <v>12</v>
      </c>
      <c r="E27" s="90">
        <v>12</v>
      </c>
      <c r="F27" s="90">
        <v>19</v>
      </c>
      <c r="G27" s="90">
        <v>18</v>
      </c>
      <c r="H27" s="90">
        <v>18</v>
      </c>
      <c r="I27" s="90" t="e">
        <v>#N/A</v>
      </c>
      <c r="J27" s="90" t="e">
        <v>#N/A</v>
      </c>
      <c r="K27" s="90">
        <v>14</v>
      </c>
      <c r="L27" s="90">
        <v>1</v>
      </c>
      <c r="M27" s="90">
        <v>13</v>
      </c>
      <c r="N27" s="90" t="e">
        <v>#N/A</v>
      </c>
      <c r="O27" s="90">
        <v>18</v>
      </c>
      <c r="P27" s="90"/>
      <c r="Q27" s="90">
        <v>6</v>
      </c>
      <c r="R27" s="90">
        <v>8</v>
      </c>
      <c r="S27" s="90">
        <v>10</v>
      </c>
      <c r="T27" s="90"/>
      <c r="U27" s="90"/>
      <c r="V27" s="90"/>
      <c r="W27" s="90"/>
      <c r="X27" s="90"/>
      <c r="Y27" s="90"/>
      <c r="Z27" s="90"/>
      <c r="AA27" s="90"/>
      <c r="AB27" s="90"/>
      <c r="AC27" s="90"/>
      <c r="AD27" s="90"/>
      <c r="AE27" s="90"/>
      <c r="AF27" s="90"/>
      <c r="AG27" s="90"/>
      <c r="AH27" s="90"/>
    </row>
    <row r="28" spans="1:34" x14ac:dyDescent="0.2">
      <c r="A28" s="1">
        <f t="shared" si="0"/>
        <v>28</v>
      </c>
      <c r="B28" t="s">
        <v>4717</v>
      </c>
      <c r="C28" s="1">
        <v>0</v>
      </c>
      <c r="D28" s="90">
        <v>0</v>
      </c>
      <c r="E28" s="90">
        <v>0</v>
      </c>
      <c r="F28" s="90">
        <v>0</v>
      </c>
      <c r="G28" s="90">
        <v>13</v>
      </c>
      <c r="H28" s="90">
        <v>0</v>
      </c>
      <c r="I28" s="90">
        <v>0</v>
      </c>
      <c r="J28" s="90">
        <v>0</v>
      </c>
      <c r="K28" s="90">
        <v>0</v>
      </c>
      <c r="L28" s="90">
        <v>0</v>
      </c>
      <c r="M28" s="90">
        <v>0</v>
      </c>
      <c r="N28" s="90">
        <v>0</v>
      </c>
      <c r="O28" s="90">
        <v>0</v>
      </c>
      <c r="P28" s="90"/>
      <c r="Q28" s="90">
        <v>0</v>
      </c>
      <c r="R28" s="90">
        <v>0</v>
      </c>
      <c r="S28" s="90">
        <v>0</v>
      </c>
      <c r="T28" s="90"/>
      <c r="U28" s="90"/>
      <c r="V28" s="90"/>
      <c r="W28" s="90"/>
      <c r="X28" s="90"/>
      <c r="Y28" s="90"/>
      <c r="Z28" s="90"/>
      <c r="AA28" s="90"/>
      <c r="AB28" s="90"/>
      <c r="AC28" s="90"/>
      <c r="AD28" s="90"/>
      <c r="AE28" s="90"/>
      <c r="AF28" s="90"/>
      <c r="AG28" s="90"/>
      <c r="AH28" s="90"/>
    </row>
    <row r="29" spans="1:34" x14ac:dyDescent="0.2">
      <c r="A29" s="1">
        <f t="shared" si="0"/>
        <v>29</v>
      </c>
      <c r="B29" t="s">
        <v>4718</v>
      </c>
      <c r="C29" s="1">
        <v>0</v>
      </c>
      <c r="D29" s="90">
        <v>0</v>
      </c>
      <c r="E29" s="90">
        <v>0</v>
      </c>
      <c r="F29" s="90">
        <v>0</v>
      </c>
      <c r="G29" s="90">
        <v>0</v>
      </c>
      <c r="H29" s="90">
        <v>0</v>
      </c>
      <c r="I29" s="90">
        <v>0</v>
      </c>
      <c r="J29" s="90">
        <v>0</v>
      </c>
      <c r="K29" s="90">
        <v>0</v>
      </c>
      <c r="L29" s="90">
        <v>0</v>
      </c>
      <c r="M29" s="90">
        <v>0</v>
      </c>
      <c r="N29" s="90">
        <v>0</v>
      </c>
      <c r="O29" s="90">
        <v>0</v>
      </c>
      <c r="P29" s="90"/>
      <c r="Q29" s="90">
        <v>0</v>
      </c>
      <c r="R29" s="90">
        <v>0</v>
      </c>
      <c r="S29" s="90">
        <v>0</v>
      </c>
      <c r="T29" s="90"/>
      <c r="U29" s="90"/>
      <c r="V29" s="90"/>
      <c r="W29" s="90"/>
      <c r="X29" s="90"/>
      <c r="Y29" s="90"/>
      <c r="Z29" s="90"/>
      <c r="AA29" s="90"/>
      <c r="AB29" s="90"/>
      <c r="AC29" s="90"/>
      <c r="AD29" s="90"/>
      <c r="AE29" s="90"/>
      <c r="AF29" s="90"/>
      <c r="AG29" s="90"/>
      <c r="AH29" s="90"/>
    </row>
    <row r="30" spans="1:34" x14ac:dyDescent="0.2">
      <c r="A30" s="1">
        <f t="shared" si="0"/>
        <v>30</v>
      </c>
      <c r="B30" t="s">
        <v>4719</v>
      </c>
      <c r="C30" s="1">
        <v>0</v>
      </c>
      <c r="D30" s="90" t="s">
        <v>4696</v>
      </c>
      <c r="E30" s="90" t="s">
        <v>4874</v>
      </c>
      <c r="F30" s="90" t="s">
        <v>4913</v>
      </c>
      <c r="G30" s="90" t="s">
        <v>4874</v>
      </c>
      <c r="H30" s="90" t="s">
        <v>4874</v>
      </c>
      <c r="I30" s="90" t="e">
        <v>#N/A</v>
      </c>
      <c r="J30" s="90" t="e">
        <v>#N/A</v>
      </c>
      <c r="K30" s="90" t="s">
        <v>4695</v>
      </c>
      <c r="L30" s="90" t="s">
        <v>5077</v>
      </c>
      <c r="M30" s="90" t="s">
        <v>4911</v>
      </c>
      <c r="N30" s="90" t="e">
        <v>#N/A</v>
      </c>
      <c r="O30" s="90" t="s">
        <v>4874</v>
      </c>
      <c r="P30" s="90"/>
      <c r="Q30" s="90" t="s">
        <v>4695</v>
      </c>
      <c r="R30" s="90" t="s">
        <v>4922</v>
      </c>
      <c r="S30" s="90" t="s">
        <v>4911</v>
      </c>
      <c r="T30" s="90"/>
      <c r="U30" s="90"/>
      <c r="V30" s="90"/>
      <c r="W30" s="90"/>
      <c r="X30" s="90"/>
      <c r="Y30" s="90"/>
      <c r="Z30" s="90"/>
      <c r="AA30" s="90"/>
      <c r="AB30" s="90"/>
      <c r="AC30" s="90"/>
      <c r="AD30" s="90"/>
      <c r="AE30" s="90"/>
      <c r="AF30" s="90"/>
      <c r="AG30" s="90"/>
      <c r="AH30" s="90"/>
    </row>
    <row r="31" spans="1:34" x14ac:dyDescent="0.2">
      <c r="A31" s="1">
        <f t="shared" si="0"/>
        <v>31</v>
      </c>
      <c r="B31" t="s">
        <v>4720</v>
      </c>
      <c r="C31" s="1">
        <v>0</v>
      </c>
      <c r="D31" s="91">
        <v>4</v>
      </c>
      <c r="E31" s="91">
        <v>7</v>
      </c>
      <c r="F31" s="91">
        <v>7</v>
      </c>
      <c r="G31" s="91">
        <v>18</v>
      </c>
      <c r="H31" s="91">
        <v>15</v>
      </c>
      <c r="I31" s="91" t="e">
        <v>#N/A</v>
      </c>
      <c r="J31" s="91" t="e">
        <v>#N/A</v>
      </c>
      <c r="K31" s="91">
        <v>7</v>
      </c>
      <c r="L31" s="91">
        <v>5</v>
      </c>
      <c r="M31" s="91">
        <v>6</v>
      </c>
      <c r="N31" s="91" t="e">
        <v>#N/A</v>
      </c>
      <c r="O31" s="91">
        <v>18</v>
      </c>
      <c r="P31" s="91"/>
      <c r="Q31" s="91">
        <v>8</v>
      </c>
      <c r="R31" s="91">
        <v>0</v>
      </c>
      <c r="S31" s="91">
        <v>11</v>
      </c>
      <c r="T31" s="91"/>
      <c r="U31" s="91"/>
      <c r="V31" s="91"/>
      <c r="W31" s="91"/>
      <c r="X31" s="91"/>
      <c r="Y31" s="91"/>
      <c r="Z31" s="91"/>
      <c r="AA31" s="91"/>
      <c r="AB31" s="91"/>
      <c r="AC31" s="91"/>
      <c r="AD31" s="91"/>
      <c r="AE31" s="91"/>
      <c r="AF31" s="91"/>
      <c r="AG31" s="91"/>
      <c r="AH31" s="91"/>
    </row>
    <row r="32" spans="1:34" x14ac:dyDescent="0.2">
      <c r="A32" s="1">
        <f t="shared" si="0"/>
        <v>32</v>
      </c>
      <c r="B32" t="s">
        <v>4721</v>
      </c>
      <c r="C32" s="1">
        <v>0</v>
      </c>
      <c r="D32" s="135">
        <v>0</v>
      </c>
      <c r="E32" s="135" t="s">
        <v>4876</v>
      </c>
      <c r="F32" s="135" t="s">
        <v>4914</v>
      </c>
      <c r="G32" s="135" t="s">
        <v>3624</v>
      </c>
      <c r="H32" s="135" t="s">
        <v>308</v>
      </c>
      <c r="I32" s="135">
        <v>0</v>
      </c>
      <c r="J32" s="135">
        <v>0</v>
      </c>
      <c r="K32" s="135" t="s">
        <v>5062</v>
      </c>
      <c r="L32" s="135">
        <v>0</v>
      </c>
      <c r="M32" s="135" t="s">
        <v>5133</v>
      </c>
      <c r="N32" s="135">
        <v>0</v>
      </c>
      <c r="O32" s="135" t="s">
        <v>5109</v>
      </c>
      <c r="P32" s="135"/>
      <c r="Q32" s="135">
        <v>0</v>
      </c>
      <c r="R32" s="135">
        <v>0</v>
      </c>
      <c r="S32" s="135" t="s">
        <v>3624</v>
      </c>
      <c r="T32" s="135"/>
      <c r="U32" s="135"/>
      <c r="V32" s="135"/>
      <c r="W32" s="135"/>
      <c r="X32" s="135"/>
      <c r="Y32" s="135"/>
      <c r="Z32" s="135"/>
      <c r="AA32" s="135"/>
      <c r="AB32" s="135"/>
      <c r="AC32" s="135"/>
      <c r="AD32" s="135"/>
      <c r="AE32" s="135"/>
      <c r="AF32" s="135"/>
      <c r="AG32" s="135"/>
      <c r="AH32" s="135"/>
    </row>
    <row r="33" spans="1:34" x14ac:dyDescent="0.2">
      <c r="A33" s="1">
        <f t="shared" si="0"/>
        <v>33</v>
      </c>
      <c r="B33" t="s">
        <v>4722</v>
      </c>
      <c r="C33" s="1">
        <v>0</v>
      </c>
      <c r="D33" s="90">
        <v>0</v>
      </c>
      <c r="E33" s="90">
        <v>10</v>
      </c>
      <c r="F33" s="90">
        <v>18</v>
      </c>
      <c r="G33" s="90">
        <v>16</v>
      </c>
      <c r="H33" s="90">
        <v>17</v>
      </c>
      <c r="I33" s="90">
        <v>0</v>
      </c>
      <c r="J33" s="90">
        <v>0</v>
      </c>
      <c r="K33" s="90">
        <v>15</v>
      </c>
      <c r="L33" s="90">
        <v>0</v>
      </c>
      <c r="M33" s="90">
        <v>11</v>
      </c>
      <c r="N33" s="90">
        <v>0</v>
      </c>
      <c r="O33" s="90">
        <v>15</v>
      </c>
      <c r="P33" s="90"/>
      <c r="Q33" s="90">
        <v>0</v>
      </c>
      <c r="R33" s="90">
        <v>0</v>
      </c>
      <c r="S33" s="90">
        <v>17</v>
      </c>
      <c r="T33" s="90"/>
      <c r="U33" s="90"/>
      <c r="V33" s="90"/>
      <c r="W33" s="90"/>
      <c r="X33" s="90"/>
      <c r="Y33" s="90"/>
      <c r="Z33" s="90"/>
      <c r="AA33" s="90"/>
      <c r="AB33" s="90"/>
      <c r="AC33" s="90"/>
      <c r="AD33" s="90"/>
      <c r="AE33" s="90"/>
      <c r="AF33" s="90"/>
      <c r="AG33" s="90"/>
      <c r="AH33" s="90"/>
    </row>
    <row r="34" spans="1:34" x14ac:dyDescent="0.2">
      <c r="A34" s="1">
        <f t="shared" si="0"/>
        <v>34</v>
      </c>
      <c r="B34" t="s">
        <v>4723</v>
      </c>
      <c r="C34" s="1">
        <v>0</v>
      </c>
      <c r="D34" s="90">
        <v>0</v>
      </c>
      <c r="E34" s="90">
        <v>0</v>
      </c>
      <c r="F34" s="90">
        <v>0</v>
      </c>
      <c r="G34" s="90">
        <v>11</v>
      </c>
      <c r="H34" s="90">
        <v>0</v>
      </c>
      <c r="I34" s="90">
        <v>0</v>
      </c>
      <c r="J34" s="90">
        <v>0</v>
      </c>
      <c r="K34" s="90">
        <v>0</v>
      </c>
      <c r="L34" s="90">
        <v>0</v>
      </c>
      <c r="M34" s="90">
        <v>0</v>
      </c>
      <c r="N34" s="90">
        <v>0</v>
      </c>
      <c r="O34" s="90">
        <v>0</v>
      </c>
      <c r="P34" s="90"/>
      <c r="Q34" s="90">
        <v>0</v>
      </c>
      <c r="R34" s="90">
        <v>0</v>
      </c>
      <c r="S34" s="90">
        <v>0</v>
      </c>
      <c r="T34" s="90"/>
      <c r="U34" s="90"/>
      <c r="V34" s="90"/>
      <c r="W34" s="90"/>
      <c r="X34" s="90"/>
      <c r="Y34" s="90"/>
      <c r="Z34" s="90"/>
      <c r="AA34" s="90"/>
      <c r="AB34" s="90"/>
      <c r="AC34" s="90"/>
      <c r="AD34" s="90"/>
      <c r="AE34" s="90"/>
      <c r="AF34" s="90"/>
      <c r="AG34" s="90"/>
      <c r="AH34" s="90"/>
    </row>
    <row r="35" spans="1:34" x14ac:dyDescent="0.2">
      <c r="A35" s="1">
        <f t="shared" si="0"/>
        <v>35</v>
      </c>
      <c r="B35" t="s">
        <v>4724</v>
      </c>
      <c r="C35" s="1">
        <v>0</v>
      </c>
      <c r="D35" s="90">
        <v>0</v>
      </c>
      <c r="E35" s="90">
        <v>0</v>
      </c>
      <c r="F35" s="90">
        <v>0</v>
      </c>
      <c r="G35" s="90">
        <v>0</v>
      </c>
      <c r="H35" s="90">
        <v>0</v>
      </c>
      <c r="I35" s="90">
        <v>0</v>
      </c>
      <c r="J35" s="90">
        <v>0</v>
      </c>
      <c r="K35" s="90">
        <v>0</v>
      </c>
      <c r="L35" s="90">
        <v>0</v>
      </c>
      <c r="M35" s="90">
        <v>0</v>
      </c>
      <c r="N35" s="90">
        <v>0</v>
      </c>
      <c r="O35" s="90">
        <v>0</v>
      </c>
      <c r="P35" s="90"/>
      <c r="Q35" s="90">
        <v>0</v>
      </c>
      <c r="R35" s="90">
        <v>0</v>
      </c>
      <c r="S35" s="90">
        <v>0</v>
      </c>
      <c r="T35" s="90"/>
      <c r="U35" s="90"/>
      <c r="V35" s="90"/>
      <c r="W35" s="90"/>
      <c r="X35" s="90"/>
      <c r="Y35" s="90"/>
      <c r="Z35" s="90"/>
      <c r="AA35" s="90"/>
      <c r="AB35" s="90"/>
      <c r="AC35" s="90"/>
      <c r="AD35" s="90"/>
      <c r="AE35" s="90"/>
      <c r="AF35" s="90"/>
      <c r="AG35" s="90"/>
      <c r="AH35" s="90"/>
    </row>
    <row r="36" spans="1:34" x14ac:dyDescent="0.2">
      <c r="A36" s="1">
        <f t="shared" si="0"/>
        <v>36</v>
      </c>
      <c r="B36" t="s">
        <v>4725</v>
      </c>
      <c r="C36" s="1">
        <v>0</v>
      </c>
      <c r="D36" s="136">
        <v>0</v>
      </c>
      <c r="E36" s="136" t="s">
        <v>4695</v>
      </c>
      <c r="F36" s="136" t="s">
        <v>4915</v>
      </c>
      <c r="G36" s="136" t="s">
        <v>4874</v>
      </c>
      <c r="H36" s="136" t="s">
        <v>4874</v>
      </c>
      <c r="I36" s="136">
        <v>0</v>
      </c>
      <c r="J36" s="136">
        <v>0</v>
      </c>
      <c r="K36" s="136" t="s">
        <v>4695</v>
      </c>
      <c r="L36" s="136">
        <v>0</v>
      </c>
      <c r="M36" s="136" t="s">
        <v>4915</v>
      </c>
      <c r="N36" s="136">
        <v>0</v>
      </c>
      <c r="O36" s="136" t="s">
        <v>4874</v>
      </c>
      <c r="P36" s="136"/>
      <c r="Q36" s="136">
        <v>0</v>
      </c>
      <c r="R36" s="136">
        <v>0</v>
      </c>
      <c r="S36" s="136" t="s">
        <v>5140</v>
      </c>
      <c r="T36" s="136"/>
      <c r="U36" s="136"/>
      <c r="V36" s="136"/>
      <c r="W36" s="136"/>
      <c r="X36" s="136"/>
      <c r="Y36" s="136"/>
      <c r="Z36" s="136"/>
      <c r="AA36" s="136"/>
      <c r="AB36" s="136"/>
      <c r="AC36" s="136"/>
      <c r="AD36" s="136"/>
      <c r="AE36" s="136"/>
      <c r="AF36" s="136"/>
      <c r="AG36" s="136"/>
      <c r="AH36" s="136"/>
    </row>
    <row r="37" spans="1:34" x14ac:dyDescent="0.2">
      <c r="A37" s="1">
        <f t="shared" si="0"/>
        <v>37</v>
      </c>
      <c r="B37" t="s">
        <v>4726</v>
      </c>
      <c r="C37" s="1">
        <v>0</v>
      </c>
      <c r="D37" s="91">
        <v>0</v>
      </c>
      <c r="E37" s="91">
        <v>7</v>
      </c>
      <c r="F37" s="91">
        <v>7</v>
      </c>
      <c r="G37" s="91">
        <v>18</v>
      </c>
      <c r="H37" s="91">
        <v>15</v>
      </c>
      <c r="I37" s="91">
        <v>0</v>
      </c>
      <c r="J37" s="91">
        <v>0</v>
      </c>
      <c r="K37" s="91">
        <v>8</v>
      </c>
      <c r="L37" s="91">
        <v>0</v>
      </c>
      <c r="M37" s="91">
        <v>6</v>
      </c>
      <c r="N37" s="91">
        <v>0</v>
      </c>
      <c r="O37" s="91">
        <v>16</v>
      </c>
      <c r="P37" s="91"/>
      <c r="Q37" s="91">
        <v>0</v>
      </c>
      <c r="R37" s="91">
        <v>0</v>
      </c>
      <c r="S37" s="91">
        <v>16</v>
      </c>
      <c r="T37" s="91"/>
      <c r="U37" s="91"/>
      <c r="V37" s="91"/>
      <c r="W37" s="91"/>
      <c r="X37" s="91"/>
      <c r="Y37" s="91"/>
      <c r="Z37" s="91"/>
      <c r="AA37" s="91"/>
      <c r="AB37" s="91"/>
      <c r="AC37" s="91"/>
      <c r="AD37" s="91"/>
      <c r="AE37" s="91"/>
      <c r="AF37" s="91"/>
      <c r="AG37" s="91"/>
      <c r="AH37" s="91"/>
    </row>
    <row r="38" spans="1:34" x14ac:dyDescent="0.2">
      <c r="A38" s="1">
        <f t="shared" si="0"/>
        <v>38</v>
      </c>
      <c r="B38" t="s">
        <v>4727</v>
      </c>
      <c r="C38" s="1">
        <v>0</v>
      </c>
      <c r="D38" s="91">
        <v>0</v>
      </c>
      <c r="E38" s="91" t="s">
        <v>51</v>
      </c>
      <c r="F38" s="91" t="s">
        <v>4916</v>
      </c>
      <c r="G38" s="91" t="s">
        <v>4920</v>
      </c>
      <c r="H38" s="91" t="s">
        <v>5028</v>
      </c>
      <c r="I38" s="91">
        <v>0</v>
      </c>
      <c r="J38" s="91">
        <v>0</v>
      </c>
      <c r="K38" s="91" t="s">
        <v>5063</v>
      </c>
      <c r="L38" s="91">
        <v>0</v>
      </c>
      <c r="M38" s="91" t="s">
        <v>5134</v>
      </c>
      <c r="N38" s="91">
        <v>0</v>
      </c>
      <c r="O38" s="91" t="s">
        <v>5110</v>
      </c>
      <c r="P38" s="91"/>
      <c r="Q38" s="91">
        <v>0</v>
      </c>
      <c r="R38" s="91">
        <v>0</v>
      </c>
      <c r="S38" s="91" t="s">
        <v>5147</v>
      </c>
      <c r="T38" s="91"/>
      <c r="U38" s="91"/>
      <c r="V38" s="91"/>
      <c r="W38" s="91"/>
      <c r="X38" s="91"/>
      <c r="Y38" s="91"/>
      <c r="Z38" s="91"/>
      <c r="AA38" s="91"/>
      <c r="AB38" s="91"/>
      <c r="AC38" s="91"/>
      <c r="AD38" s="91"/>
      <c r="AE38" s="91"/>
      <c r="AF38" s="91"/>
      <c r="AG38" s="91"/>
      <c r="AH38" s="91"/>
    </row>
    <row r="39" spans="1:34" x14ac:dyDescent="0.2">
      <c r="A39" s="1">
        <f t="shared" si="0"/>
        <v>39</v>
      </c>
      <c r="B39" t="s">
        <v>4728</v>
      </c>
      <c r="C39" s="1">
        <v>0</v>
      </c>
      <c r="D39" s="90">
        <v>0</v>
      </c>
      <c r="E39" s="90">
        <v>8</v>
      </c>
      <c r="F39" s="90">
        <v>17</v>
      </c>
      <c r="G39" s="90">
        <v>13</v>
      </c>
      <c r="H39" s="90">
        <v>19</v>
      </c>
      <c r="I39" s="90">
        <v>0</v>
      </c>
      <c r="J39" s="90">
        <v>0</v>
      </c>
      <c r="K39" s="90">
        <v>16</v>
      </c>
      <c r="L39" s="90">
        <v>0</v>
      </c>
      <c r="M39" s="90">
        <v>15</v>
      </c>
      <c r="N39" s="90">
        <v>0</v>
      </c>
      <c r="O39" s="90">
        <v>16</v>
      </c>
      <c r="P39" s="90"/>
      <c r="Q39" s="90">
        <v>0</v>
      </c>
      <c r="R39" s="90">
        <v>0</v>
      </c>
      <c r="S39" s="90">
        <v>15</v>
      </c>
      <c r="T39" s="90"/>
      <c r="U39" s="90"/>
      <c r="V39" s="90"/>
      <c r="W39" s="90"/>
      <c r="X39" s="90"/>
      <c r="Y39" s="90"/>
      <c r="Z39" s="90"/>
      <c r="AA39" s="90"/>
      <c r="AB39" s="90"/>
      <c r="AC39" s="90"/>
      <c r="AD39" s="90"/>
      <c r="AE39" s="90"/>
      <c r="AF39" s="90"/>
      <c r="AG39" s="90"/>
      <c r="AH39" s="90"/>
    </row>
    <row r="40" spans="1:34" x14ac:dyDescent="0.2">
      <c r="A40" s="1">
        <f t="shared" si="0"/>
        <v>40</v>
      </c>
      <c r="B40" t="s">
        <v>4729</v>
      </c>
      <c r="C40" s="1">
        <v>0</v>
      </c>
      <c r="D40" s="90">
        <v>0</v>
      </c>
      <c r="E40" s="90">
        <v>0</v>
      </c>
      <c r="F40" s="90">
        <v>0</v>
      </c>
      <c r="G40" s="90">
        <v>8</v>
      </c>
      <c r="H40" s="90">
        <v>0</v>
      </c>
      <c r="I40" s="90">
        <v>0</v>
      </c>
      <c r="J40" s="90">
        <v>0</v>
      </c>
      <c r="K40" s="90">
        <v>0</v>
      </c>
      <c r="L40" s="90">
        <v>0</v>
      </c>
      <c r="M40" s="90">
        <v>0</v>
      </c>
      <c r="N40" s="90">
        <v>0</v>
      </c>
      <c r="O40" s="90">
        <v>0</v>
      </c>
      <c r="P40" s="90"/>
      <c r="Q40" s="90">
        <v>0</v>
      </c>
      <c r="R40" s="90">
        <v>0</v>
      </c>
      <c r="S40" s="90">
        <v>0</v>
      </c>
      <c r="T40" s="90"/>
      <c r="U40" s="90"/>
      <c r="V40" s="90"/>
      <c r="W40" s="90"/>
      <c r="X40" s="90"/>
      <c r="Y40" s="90"/>
      <c r="Z40" s="90"/>
      <c r="AA40" s="90"/>
      <c r="AB40" s="90"/>
      <c r="AC40" s="90"/>
      <c r="AD40" s="90"/>
      <c r="AE40" s="90"/>
      <c r="AF40" s="90"/>
      <c r="AG40" s="90"/>
      <c r="AH40" s="90"/>
    </row>
    <row r="41" spans="1:34" x14ac:dyDescent="0.2">
      <c r="A41" s="1">
        <f t="shared" si="0"/>
        <v>41</v>
      </c>
      <c r="B41" t="s">
        <v>4730</v>
      </c>
      <c r="C41" s="1">
        <v>0</v>
      </c>
      <c r="D41" s="90">
        <v>0</v>
      </c>
      <c r="E41" s="90">
        <v>0</v>
      </c>
      <c r="F41" s="90">
        <v>0</v>
      </c>
      <c r="G41" s="90">
        <v>0</v>
      </c>
      <c r="H41" s="90">
        <v>0</v>
      </c>
      <c r="I41" s="90">
        <v>0</v>
      </c>
      <c r="J41" s="90">
        <v>0</v>
      </c>
      <c r="K41" s="90">
        <v>0</v>
      </c>
      <c r="L41" s="90">
        <v>0</v>
      </c>
      <c r="M41" s="90">
        <v>0</v>
      </c>
      <c r="N41" s="90">
        <v>0</v>
      </c>
      <c r="O41" s="90">
        <v>0</v>
      </c>
      <c r="P41" s="90"/>
      <c r="Q41" s="90">
        <v>0</v>
      </c>
      <c r="R41" s="90">
        <v>0</v>
      </c>
      <c r="S41" s="90">
        <v>0</v>
      </c>
      <c r="T41" s="90"/>
      <c r="U41" s="90"/>
      <c r="V41" s="90"/>
      <c r="W41" s="90"/>
      <c r="X41" s="90"/>
      <c r="Y41" s="90"/>
      <c r="Z41" s="90"/>
      <c r="AA41" s="90"/>
      <c r="AB41" s="90"/>
      <c r="AC41" s="90"/>
      <c r="AD41" s="90"/>
      <c r="AE41" s="90"/>
      <c r="AF41" s="90"/>
      <c r="AG41" s="90"/>
      <c r="AH41" s="90"/>
    </row>
    <row r="42" spans="1:34" x14ac:dyDescent="0.2">
      <c r="A42" s="1">
        <f t="shared" si="0"/>
        <v>42</v>
      </c>
      <c r="B42" t="s">
        <v>4731</v>
      </c>
      <c r="C42" s="1">
        <v>0</v>
      </c>
      <c r="D42" s="90">
        <v>0</v>
      </c>
      <c r="E42" s="90" t="s">
        <v>4695</v>
      </c>
      <c r="F42" s="90" t="s">
        <v>4913</v>
      </c>
      <c r="G42" s="90" t="s">
        <v>4874</v>
      </c>
      <c r="H42" s="90" t="s">
        <v>4874</v>
      </c>
      <c r="I42" s="90">
        <v>0</v>
      </c>
      <c r="J42" s="90">
        <v>0</v>
      </c>
      <c r="K42" s="90" t="s">
        <v>4695</v>
      </c>
      <c r="L42" s="90">
        <v>0</v>
      </c>
      <c r="M42" s="90" t="s">
        <v>4911</v>
      </c>
      <c r="N42" s="90">
        <v>0</v>
      </c>
      <c r="O42" s="90" t="s">
        <v>4874</v>
      </c>
      <c r="P42" s="90"/>
      <c r="Q42" s="90">
        <v>0</v>
      </c>
      <c r="R42" s="90">
        <v>0</v>
      </c>
      <c r="S42" s="90" t="s">
        <v>4911</v>
      </c>
      <c r="T42" s="90"/>
      <c r="U42" s="90"/>
      <c r="V42" s="90"/>
      <c r="W42" s="90"/>
      <c r="X42" s="90"/>
      <c r="Y42" s="90"/>
      <c r="Z42" s="90"/>
      <c r="AA42" s="90"/>
      <c r="AB42" s="90"/>
      <c r="AC42" s="90"/>
      <c r="AD42" s="90"/>
      <c r="AE42" s="90"/>
      <c r="AF42" s="90"/>
      <c r="AG42" s="90"/>
      <c r="AH42" s="90"/>
    </row>
    <row r="43" spans="1:34" x14ac:dyDescent="0.2">
      <c r="A43" s="1">
        <f t="shared" si="0"/>
        <v>43</v>
      </c>
      <c r="B43" t="s">
        <v>4732</v>
      </c>
      <c r="C43" s="1">
        <v>0</v>
      </c>
      <c r="D43" s="91">
        <v>0</v>
      </c>
      <c r="E43" s="91">
        <v>5</v>
      </c>
      <c r="F43" s="91">
        <v>7</v>
      </c>
      <c r="G43" s="91">
        <v>13</v>
      </c>
      <c r="H43" s="91">
        <v>15</v>
      </c>
      <c r="I43" s="91">
        <v>0</v>
      </c>
      <c r="J43" s="91">
        <v>0</v>
      </c>
      <c r="K43" s="91">
        <v>7</v>
      </c>
      <c r="L43" s="91">
        <v>0</v>
      </c>
      <c r="M43" s="91">
        <v>6</v>
      </c>
      <c r="N43" s="91">
        <v>0</v>
      </c>
      <c r="O43" s="91">
        <v>18</v>
      </c>
      <c r="P43" s="91"/>
      <c r="Q43" s="91">
        <v>0</v>
      </c>
      <c r="R43" s="91">
        <v>0</v>
      </c>
      <c r="S43" s="91">
        <v>16</v>
      </c>
      <c r="T43" s="91"/>
      <c r="U43" s="91"/>
      <c r="V43" s="91"/>
      <c r="W43" s="91"/>
      <c r="X43" s="91"/>
      <c r="Y43" s="91"/>
      <c r="Z43" s="91"/>
      <c r="AA43" s="91"/>
      <c r="AB43" s="91"/>
      <c r="AC43" s="91"/>
      <c r="AD43" s="91"/>
      <c r="AE43" s="91"/>
      <c r="AF43" s="91"/>
      <c r="AG43" s="91"/>
      <c r="AH43" s="91"/>
    </row>
    <row r="44" spans="1:34" x14ac:dyDescent="0.2">
      <c r="A44" s="1">
        <f t="shared" si="0"/>
        <v>44</v>
      </c>
      <c r="B44" t="s">
        <v>4733</v>
      </c>
      <c r="C44" s="1">
        <v>0</v>
      </c>
      <c r="D44" s="91">
        <v>0</v>
      </c>
      <c r="E44" s="91">
        <v>0</v>
      </c>
      <c r="F44" s="91" t="s">
        <v>4917</v>
      </c>
      <c r="G44" s="91">
        <v>0</v>
      </c>
      <c r="H44" s="91">
        <v>0</v>
      </c>
      <c r="I44" s="91">
        <v>0</v>
      </c>
      <c r="J44" s="91">
        <v>0</v>
      </c>
      <c r="K44" s="91" t="s">
        <v>5064</v>
      </c>
      <c r="L44" s="91">
        <v>0</v>
      </c>
      <c r="M44" s="91" t="s">
        <v>5088</v>
      </c>
      <c r="N44" s="91">
        <v>0</v>
      </c>
      <c r="O44" s="91">
        <v>0</v>
      </c>
      <c r="P44" s="91"/>
      <c r="Q44" s="91">
        <v>0</v>
      </c>
      <c r="R44" s="91">
        <v>0</v>
      </c>
      <c r="S44" s="91">
        <v>0</v>
      </c>
      <c r="T44" s="91"/>
      <c r="U44" s="91"/>
      <c r="V44" s="91"/>
      <c r="W44" s="91"/>
      <c r="X44" s="91"/>
      <c r="Y44" s="91"/>
      <c r="Z44" s="91"/>
      <c r="AA44" s="91"/>
      <c r="AB44" s="91"/>
      <c r="AC44" s="91"/>
      <c r="AD44" s="91"/>
      <c r="AE44" s="91"/>
      <c r="AF44" s="91"/>
      <c r="AG44" s="91"/>
      <c r="AH44" s="91"/>
    </row>
    <row r="45" spans="1:34" x14ac:dyDescent="0.2">
      <c r="A45" s="1">
        <f t="shared" si="0"/>
        <v>45</v>
      </c>
      <c r="B45" t="s">
        <v>4734</v>
      </c>
      <c r="C45" s="1">
        <v>0</v>
      </c>
      <c r="D45" s="90">
        <v>0</v>
      </c>
      <c r="E45" s="90">
        <v>0</v>
      </c>
      <c r="F45" s="90">
        <v>16</v>
      </c>
      <c r="G45" s="90">
        <v>0</v>
      </c>
      <c r="H45" s="90">
        <v>0</v>
      </c>
      <c r="I45" s="90">
        <v>0</v>
      </c>
      <c r="J45" s="90">
        <v>0</v>
      </c>
      <c r="K45" s="90">
        <v>17</v>
      </c>
      <c r="L45" s="90">
        <v>0</v>
      </c>
      <c r="M45" s="90">
        <v>13</v>
      </c>
      <c r="N45" s="90">
        <v>0</v>
      </c>
      <c r="O45" s="90">
        <v>0</v>
      </c>
      <c r="P45" s="90"/>
      <c r="Q45" s="90">
        <v>0</v>
      </c>
      <c r="R45" s="90">
        <v>0</v>
      </c>
      <c r="S45" s="90">
        <v>0</v>
      </c>
      <c r="T45" s="90"/>
      <c r="U45" s="90"/>
      <c r="V45" s="90"/>
      <c r="W45" s="90"/>
      <c r="X45" s="90"/>
      <c r="Y45" s="90"/>
      <c r="Z45" s="90"/>
      <c r="AA45" s="90"/>
      <c r="AB45" s="90"/>
      <c r="AC45" s="90"/>
      <c r="AD45" s="90"/>
      <c r="AE45" s="90"/>
      <c r="AF45" s="90"/>
      <c r="AG45" s="90"/>
      <c r="AH45" s="90"/>
    </row>
    <row r="46" spans="1:34" x14ac:dyDescent="0.2">
      <c r="A46" s="1">
        <f t="shared" si="0"/>
        <v>46</v>
      </c>
      <c r="B46" t="s">
        <v>4735</v>
      </c>
      <c r="C46" s="1">
        <v>0</v>
      </c>
      <c r="D46" s="90">
        <v>0</v>
      </c>
      <c r="E46" s="90">
        <v>0</v>
      </c>
      <c r="F46" s="90">
        <v>0</v>
      </c>
      <c r="G46" s="90">
        <v>0</v>
      </c>
      <c r="H46" s="90">
        <v>0</v>
      </c>
      <c r="I46" s="90">
        <v>0</v>
      </c>
      <c r="J46" s="90">
        <v>0</v>
      </c>
      <c r="K46" s="90">
        <v>0</v>
      </c>
      <c r="L46" s="90">
        <v>0</v>
      </c>
      <c r="M46" s="90">
        <v>0</v>
      </c>
      <c r="N46" s="90">
        <v>0</v>
      </c>
      <c r="O46" s="90">
        <v>0</v>
      </c>
      <c r="P46" s="90"/>
      <c r="Q46" s="90">
        <v>0</v>
      </c>
      <c r="R46" s="90">
        <v>0</v>
      </c>
      <c r="S46" s="90">
        <v>0</v>
      </c>
      <c r="T46" s="90"/>
      <c r="U46" s="90"/>
      <c r="V46" s="90"/>
      <c r="W46" s="90"/>
      <c r="X46" s="90"/>
      <c r="Y46" s="90"/>
      <c r="Z46" s="90"/>
      <c r="AA46" s="90"/>
      <c r="AB46" s="90"/>
      <c r="AC46" s="90"/>
      <c r="AD46" s="90"/>
      <c r="AE46" s="90"/>
      <c r="AF46" s="90"/>
      <c r="AG46" s="90"/>
      <c r="AH46" s="90"/>
    </row>
    <row r="47" spans="1:34" x14ac:dyDescent="0.2">
      <c r="A47" s="1">
        <f t="shared" si="0"/>
        <v>47</v>
      </c>
      <c r="B47" t="s">
        <v>4736</v>
      </c>
      <c r="C47" s="1">
        <v>0</v>
      </c>
      <c r="D47" s="90">
        <v>0</v>
      </c>
      <c r="E47" s="90">
        <v>0</v>
      </c>
      <c r="F47" s="90">
        <v>0</v>
      </c>
      <c r="G47" s="90">
        <v>0</v>
      </c>
      <c r="H47" s="90">
        <v>0</v>
      </c>
      <c r="I47" s="90">
        <v>0</v>
      </c>
      <c r="J47" s="90">
        <v>0</v>
      </c>
      <c r="K47" s="90">
        <v>0</v>
      </c>
      <c r="L47" s="90">
        <v>0</v>
      </c>
      <c r="M47" s="90">
        <v>0</v>
      </c>
      <c r="N47" s="90">
        <v>0</v>
      </c>
      <c r="O47" s="90">
        <v>0</v>
      </c>
      <c r="P47" s="90"/>
      <c r="Q47" s="90">
        <v>0</v>
      </c>
      <c r="R47" s="90">
        <v>0</v>
      </c>
      <c r="S47" s="90">
        <v>0</v>
      </c>
      <c r="T47" s="90"/>
      <c r="U47" s="90"/>
      <c r="V47" s="90"/>
      <c r="W47" s="90"/>
      <c r="X47" s="90"/>
      <c r="Y47" s="90"/>
      <c r="Z47" s="90"/>
      <c r="AA47" s="90"/>
      <c r="AB47" s="90"/>
      <c r="AC47" s="90"/>
      <c r="AD47" s="90"/>
      <c r="AE47" s="90"/>
      <c r="AF47" s="90"/>
      <c r="AG47" s="90"/>
      <c r="AH47" s="90"/>
    </row>
    <row r="48" spans="1:34" x14ac:dyDescent="0.2">
      <c r="A48" s="1">
        <f t="shared" si="0"/>
        <v>48</v>
      </c>
      <c r="B48" t="s">
        <v>4737</v>
      </c>
      <c r="C48" s="1">
        <v>0</v>
      </c>
      <c r="D48" s="90">
        <v>0</v>
      </c>
      <c r="E48" s="90">
        <v>0</v>
      </c>
      <c r="F48" s="90" t="s">
        <v>4915</v>
      </c>
      <c r="G48" s="90">
        <v>0</v>
      </c>
      <c r="H48" s="90">
        <v>0</v>
      </c>
      <c r="I48" s="90">
        <v>0</v>
      </c>
      <c r="J48" s="90">
        <v>0</v>
      </c>
      <c r="K48" s="90" t="s">
        <v>4695</v>
      </c>
      <c r="L48" s="90">
        <v>0</v>
      </c>
      <c r="M48" s="136" t="s">
        <v>4915</v>
      </c>
      <c r="N48" s="90">
        <v>0</v>
      </c>
      <c r="O48" s="90">
        <v>0</v>
      </c>
      <c r="P48" s="90"/>
      <c r="Q48" s="90">
        <v>0</v>
      </c>
      <c r="R48" s="90">
        <v>0</v>
      </c>
      <c r="S48" s="90">
        <v>0</v>
      </c>
      <c r="T48" s="90"/>
      <c r="U48" s="90"/>
      <c r="V48" s="90"/>
      <c r="W48" s="90"/>
      <c r="X48" s="90"/>
      <c r="Y48" s="90"/>
      <c r="Z48" s="90"/>
      <c r="AA48" s="90"/>
      <c r="AB48" s="90"/>
      <c r="AC48" s="90"/>
      <c r="AD48" s="90"/>
      <c r="AE48" s="90"/>
      <c r="AF48" s="90"/>
      <c r="AG48" s="90"/>
      <c r="AH48" s="90"/>
    </row>
    <row r="49" spans="1:34" x14ac:dyDescent="0.2">
      <c r="A49" s="1">
        <f t="shared" si="0"/>
        <v>49</v>
      </c>
      <c r="B49" t="s">
        <v>4738</v>
      </c>
      <c r="C49" s="1">
        <v>0</v>
      </c>
      <c r="D49" s="91">
        <v>0</v>
      </c>
      <c r="E49" s="91">
        <v>0</v>
      </c>
      <c r="F49" s="91">
        <v>7</v>
      </c>
      <c r="G49" s="91">
        <v>0</v>
      </c>
      <c r="H49" s="91">
        <v>0</v>
      </c>
      <c r="I49" s="91">
        <v>0</v>
      </c>
      <c r="J49" s="91">
        <v>0</v>
      </c>
      <c r="K49" s="91">
        <v>8</v>
      </c>
      <c r="L49" s="91">
        <v>0</v>
      </c>
      <c r="M49" s="91">
        <v>6</v>
      </c>
      <c r="N49" s="91">
        <v>0</v>
      </c>
      <c r="O49" s="91">
        <v>0</v>
      </c>
      <c r="P49" s="91"/>
      <c r="Q49" s="91">
        <v>0</v>
      </c>
      <c r="R49" s="91">
        <v>0</v>
      </c>
      <c r="S49" s="91">
        <v>0</v>
      </c>
      <c r="T49" s="91"/>
      <c r="U49" s="91"/>
      <c r="V49" s="91"/>
      <c r="W49" s="91"/>
      <c r="X49" s="91"/>
      <c r="Y49" s="91"/>
      <c r="Z49" s="91"/>
      <c r="AA49" s="91"/>
      <c r="AB49" s="91"/>
      <c r="AC49" s="91"/>
      <c r="AD49" s="91"/>
      <c r="AE49" s="91"/>
      <c r="AF49" s="91"/>
      <c r="AG49" s="91"/>
      <c r="AH49" s="91"/>
    </row>
    <row r="50" spans="1:34" x14ac:dyDescent="0.2">
      <c r="A50" s="1">
        <f t="shared" si="0"/>
        <v>50</v>
      </c>
      <c r="B50" t="s">
        <v>4739</v>
      </c>
      <c r="C50" s="1">
        <v>0</v>
      </c>
      <c r="D50" s="92" t="s">
        <v>4697</v>
      </c>
      <c r="E50" s="92" t="s">
        <v>34</v>
      </c>
      <c r="F50" s="92" t="s">
        <v>4918</v>
      </c>
      <c r="G50" s="92" t="s">
        <v>34</v>
      </c>
      <c r="H50" s="92" t="s">
        <v>5029</v>
      </c>
      <c r="I50" s="92" t="s">
        <v>34</v>
      </c>
      <c r="J50" s="92" t="s">
        <v>5054</v>
      </c>
      <c r="K50" s="92" t="s">
        <v>5060</v>
      </c>
      <c r="L50" s="92" t="s">
        <v>5078</v>
      </c>
      <c r="M50" s="92" t="s">
        <v>5089</v>
      </c>
      <c r="N50" s="92" t="s">
        <v>34</v>
      </c>
      <c r="O50" s="92" t="s">
        <v>5111</v>
      </c>
      <c r="P50" s="92"/>
      <c r="Q50" s="92" t="s">
        <v>34</v>
      </c>
      <c r="R50" s="92" t="s">
        <v>34</v>
      </c>
      <c r="S50" s="92" t="s">
        <v>34</v>
      </c>
      <c r="T50" s="92"/>
      <c r="U50" s="92"/>
      <c r="V50" s="92"/>
      <c r="W50" s="92"/>
      <c r="X50" s="92"/>
      <c r="Y50" s="92"/>
      <c r="Z50" s="92"/>
      <c r="AA50" s="92"/>
      <c r="AB50" s="92"/>
      <c r="AC50" s="92"/>
      <c r="AD50" s="92"/>
      <c r="AE50" s="92"/>
      <c r="AF50" s="92"/>
      <c r="AG50" s="92"/>
      <c r="AH50" s="92"/>
    </row>
    <row r="51" spans="1:34" x14ac:dyDescent="0.2">
      <c r="A51" s="1">
        <f t="shared" si="0"/>
        <v>51</v>
      </c>
      <c r="B51" t="s">
        <v>4740</v>
      </c>
      <c r="C51" s="1">
        <v>0</v>
      </c>
      <c r="D51" s="92" t="s">
        <v>6</v>
      </c>
      <c r="E51" s="92" t="s">
        <v>34</v>
      </c>
      <c r="F51" s="92" t="s">
        <v>5</v>
      </c>
      <c r="G51" s="92" t="s">
        <v>34</v>
      </c>
      <c r="H51" s="92" t="s">
        <v>5</v>
      </c>
      <c r="I51" s="92" t="s">
        <v>34</v>
      </c>
      <c r="J51" s="92" t="s">
        <v>5</v>
      </c>
      <c r="K51" s="92" t="s">
        <v>6</v>
      </c>
      <c r="L51" s="92" t="s">
        <v>6</v>
      </c>
      <c r="M51" s="92" t="s">
        <v>5</v>
      </c>
      <c r="N51" s="92" t="s">
        <v>34</v>
      </c>
      <c r="O51" s="92" t="s">
        <v>5</v>
      </c>
      <c r="P51" s="92"/>
      <c r="Q51" s="92" t="s">
        <v>34</v>
      </c>
      <c r="R51" s="92" t="s">
        <v>34</v>
      </c>
      <c r="S51" s="92" t="s">
        <v>34</v>
      </c>
      <c r="T51" s="92"/>
      <c r="U51" s="92"/>
      <c r="V51" s="92"/>
      <c r="W51" s="92"/>
      <c r="X51" s="92"/>
      <c r="Y51" s="92"/>
      <c r="Z51" s="92"/>
      <c r="AA51" s="92"/>
      <c r="AB51" s="92"/>
      <c r="AC51" s="92"/>
      <c r="AD51" s="92"/>
      <c r="AE51" s="92"/>
      <c r="AF51" s="92"/>
      <c r="AG51" s="92"/>
      <c r="AH51" s="92"/>
    </row>
    <row r="52" spans="1:34" x14ac:dyDescent="0.2">
      <c r="A52" s="1">
        <f t="shared" si="0"/>
        <v>52</v>
      </c>
      <c r="B52" t="s">
        <v>4741</v>
      </c>
      <c r="C52" s="1">
        <v>0</v>
      </c>
      <c r="D52" s="92">
        <v>12</v>
      </c>
      <c r="E52" s="92">
        <v>0</v>
      </c>
      <c r="F52" s="92">
        <v>0</v>
      </c>
      <c r="G52" s="92">
        <v>0</v>
      </c>
      <c r="H52" s="92">
        <v>0</v>
      </c>
      <c r="I52" s="92">
        <v>0</v>
      </c>
      <c r="J52" s="92">
        <v>0</v>
      </c>
      <c r="K52" s="92">
        <v>40</v>
      </c>
      <c r="L52" s="92">
        <v>50</v>
      </c>
      <c r="M52" s="92">
        <v>0</v>
      </c>
      <c r="N52" s="92">
        <v>0</v>
      </c>
      <c r="O52" s="92">
        <v>0</v>
      </c>
      <c r="P52" s="92"/>
      <c r="Q52" s="92">
        <v>0</v>
      </c>
      <c r="R52" s="92">
        <v>0</v>
      </c>
      <c r="S52" s="92">
        <v>0</v>
      </c>
      <c r="T52" s="92"/>
      <c r="U52" s="92"/>
      <c r="V52" s="92"/>
      <c r="W52" s="92"/>
      <c r="X52" s="92"/>
      <c r="Y52" s="92"/>
      <c r="Z52" s="92"/>
      <c r="AA52" s="92"/>
      <c r="AB52" s="92"/>
      <c r="AC52" s="92"/>
      <c r="AD52" s="92"/>
      <c r="AE52" s="92"/>
      <c r="AF52" s="92"/>
      <c r="AG52" s="92"/>
      <c r="AH52" s="92"/>
    </row>
    <row r="53" spans="1:34" x14ac:dyDescent="0.2">
      <c r="A53" s="1">
        <f t="shared" si="0"/>
        <v>53</v>
      </c>
      <c r="B53" t="s">
        <v>4742</v>
      </c>
      <c r="C53" s="1">
        <v>0</v>
      </c>
      <c r="D53" s="92">
        <v>12</v>
      </c>
      <c r="E53" s="92" t="s">
        <v>34</v>
      </c>
      <c r="F53" s="92">
        <v>12</v>
      </c>
      <c r="G53" s="92" t="s">
        <v>34</v>
      </c>
      <c r="H53" s="92">
        <v>14</v>
      </c>
      <c r="I53" s="92" t="s">
        <v>34</v>
      </c>
      <c r="J53" s="92">
        <v>12</v>
      </c>
      <c r="K53" s="92">
        <v>16</v>
      </c>
      <c r="L53" s="92">
        <v>9</v>
      </c>
      <c r="M53" s="92">
        <v>8</v>
      </c>
      <c r="N53" s="92" t="s">
        <v>34</v>
      </c>
      <c r="O53" s="92">
        <v>17</v>
      </c>
      <c r="P53" s="92"/>
      <c r="Q53" s="92" t="s">
        <v>34</v>
      </c>
      <c r="R53" s="92" t="s">
        <v>34</v>
      </c>
      <c r="S53" s="92" t="s">
        <v>34</v>
      </c>
      <c r="T53" s="92"/>
      <c r="U53" s="92"/>
      <c r="V53" s="92"/>
      <c r="W53" s="92"/>
      <c r="X53" s="92"/>
      <c r="Y53" s="92"/>
      <c r="Z53" s="92"/>
      <c r="AA53" s="92"/>
      <c r="AB53" s="92"/>
      <c r="AC53" s="92"/>
      <c r="AD53" s="92"/>
      <c r="AE53" s="92"/>
      <c r="AF53" s="92"/>
      <c r="AG53" s="92"/>
      <c r="AH53" s="92"/>
    </row>
    <row r="54" spans="1:34" x14ac:dyDescent="0.2">
      <c r="A54" s="1">
        <f t="shared" si="0"/>
        <v>54</v>
      </c>
      <c r="B54" t="s">
        <v>4743</v>
      </c>
      <c r="C54" s="1">
        <v>0</v>
      </c>
      <c r="D54" s="92">
        <v>0</v>
      </c>
      <c r="E54" s="92">
        <v>0</v>
      </c>
      <c r="F54" s="92">
        <v>0</v>
      </c>
      <c r="G54" s="92">
        <v>0</v>
      </c>
      <c r="H54" s="92">
        <v>0</v>
      </c>
      <c r="I54" s="92">
        <v>0</v>
      </c>
      <c r="J54" s="92">
        <v>0</v>
      </c>
      <c r="K54" s="92">
        <v>0</v>
      </c>
      <c r="L54" s="92">
        <v>0</v>
      </c>
      <c r="M54" s="92">
        <v>0</v>
      </c>
      <c r="N54" s="92">
        <v>0</v>
      </c>
      <c r="O54" s="92">
        <v>0</v>
      </c>
      <c r="P54" s="92"/>
      <c r="Q54" s="92">
        <v>0</v>
      </c>
      <c r="R54" s="92">
        <v>0</v>
      </c>
      <c r="S54" s="92">
        <v>0</v>
      </c>
      <c r="T54" s="92"/>
      <c r="U54" s="92"/>
      <c r="V54" s="92"/>
      <c r="W54" s="92"/>
      <c r="X54" s="92"/>
      <c r="Y54" s="92"/>
      <c r="Z54" s="92"/>
      <c r="AA54" s="92"/>
      <c r="AB54" s="92"/>
      <c r="AC54" s="92"/>
      <c r="AD54" s="92"/>
      <c r="AE54" s="92"/>
      <c r="AF54" s="92"/>
      <c r="AG54" s="92"/>
      <c r="AH54" s="92"/>
    </row>
    <row r="55" spans="1:34" x14ac:dyDescent="0.2">
      <c r="A55" s="1">
        <f t="shared" si="0"/>
        <v>55</v>
      </c>
      <c r="B55" t="s">
        <v>4744</v>
      </c>
      <c r="C55" s="1">
        <v>0</v>
      </c>
      <c r="D55" s="92">
        <v>0</v>
      </c>
      <c r="E55" s="92">
        <v>0</v>
      </c>
      <c r="F55" s="92">
        <v>0</v>
      </c>
      <c r="G55" s="92">
        <v>0</v>
      </c>
      <c r="H55" s="92">
        <v>0</v>
      </c>
      <c r="I55" s="92">
        <v>0</v>
      </c>
      <c r="J55" s="92">
        <v>0</v>
      </c>
      <c r="K55" s="92">
        <v>0</v>
      </c>
      <c r="L55" s="92">
        <v>0</v>
      </c>
      <c r="M55" s="92">
        <v>0</v>
      </c>
      <c r="N55" s="92">
        <v>0</v>
      </c>
      <c r="O55" s="92">
        <v>0</v>
      </c>
      <c r="P55" s="92"/>
      <c r="Q55" s="92">
        <v>0</v>
      </c>
      <c r="R55" s="92">
        <v>0</v>
      </c>
      <c r="S55" s="92">
        <v>0</v>
      </c>
      <c r="T55" s="92"/>
      <c r="U55" s="92"/>
      <c r="V55" s="92"/>
      <c r="W55" s="92"/>
      <c r="X55" s="92"/>
      <c r="Y55" s="92"/>
      <c r="Z55" s="92"/>
      <c r="AA55" s="92"/>
      <c r="AB55" s="92"/>
      <c r="AC55" s="92"/>
      <c r="AD55" s="92"/>
      <c r="AE55" s="92"/>
      <c r="AF55" s="92"/>
      <c r="AG55" s="92"/>
      <c r="AH55" s="92"/>
    </row>
    <row r="56" spans="1:34" x14ac:dyDescent="0.2">
      <c r="A56" s="1">
        <f t="shared" si="0"/>
        <v>56</v>
      </c>
      <c r="B56" t="s">
        <v>4745</v>
      </c>
      <c r="C56" s="1">
        <v>0</v>
      </c>
      <c r="D56" s="92" t="s">
        <v>4698</v>
      </c>
      <c r="E56" s="92" t="e">
        <v>#N/A</v>
      </c>
      <c r="F56" s="92" t="s">
        <v>4919</v>
      </c>
      <c r="G56" s="92" t="e">
        <v>#N/A</v>
      </c>
      <c r="H56" s="92" t="s">
        <v>5030</v>
      </c>
      <c r="I56" s="92" t="e">
        <v>#N/A</v>
      </c>
      <c r="J56" s="92" t="s">
        <v>4874</v>
      </c>
      <c r="K56" s="92" t="s">
        <v>4695</v>
      </c>
      <c r="L56" s="92" t="s">
        <v>4695</v>
      </c>
      <c r="M56" s="92" t="s">
        <v>5030</v>
      </c>
      <c r="N56" s="92" t="e">
        <v>#N/A</v>
      </c>
      <c r="O56" s="92" t="s">
        <v>4874</v>
      </c>
      <c r="P56" s="92"/>
      <c r="Q56" s="92" t="e">
        <v>#N/A</v>
      </c>
      <c r="R56" s="92" t="e">
        <v>#N/A</v>
      </c>
      <c r="S56" s="92" t="e">
        <v>#N/A</v>
      </c>
      <c r="T56" s="92"/>
      <c r="U56" s="92"/>
      <c r="V56" s="92"/>
      <c r="W56" s="92"/>
      <c r="X56" s="92"/>
      <c r="Y56" s="92"/>
      <c r="Z56" s="92"/>
      <c r="AA56" s="92"/>
      <c r="AB56" s="92"/>
      <c r="AC56" s="92"/>
      <c r="AD56" s="92"/>
      <c r="AE56" s="92"/>
      <c r="AF56" s="92"/>
      <c r="AG56" s="92"/>
      <c r="AH56" s="92"/>
    </row>
    <row r="57" spans="1:34" x14ac:dyDescent="0.2">
      <c r="A57" s="1">
        <f t="shared" si="0"/>
        <v>57</v>
      </c>
      <c r="B57" t="s">
        <v>4746</v>
      </c>
      <c r="C57" s="1">
        <v>0</v>
      </c>
      <c r="D57" s="93">
        <v>4</v>
      </c>
      <c r="E57" s="93" t="s">
        <v>34</v>
      </c>
      <c r="F57" s="93">
        <v>11</v>
      </c>
      <c r="G57" s="93" t="s">
        <v>34</v>
      </c>
      <c r="H57" s="93">
        <v>9</v>
      </c>
      <c r="I57" s="93" t="s">
        <v>34</v>
      </c>
      <c r="J57" s="93">
        <v>7</v>
      </c>
      <c r="K57" s="93">
        <v>7</v>
      </c>
      <c r="L57" s="93">
        <v>4</v>
      </c>
      <c r="M57" s="93">
        <v>7</v>
      </c>
      <c r="N57" s="93" t="s">
        <v>34</v>
      </c>
      <c r="O57" s="93">
        <v>20</v>
      </c>
      <c r="P57" s="93"/>
      <c r="Q57" s="93" t="s">
        <v>34</v>
      </c>
      <c r="R57" s="93" t="s">
        <v>34</v>
      </c>
      <c r="S57" s="93" t="s">
        <v>34</v>
      </c>
      <c r="T57" s="93"/>
      <c r="U57" s="93"/>
      <c r="V57" s="93"/>
      <c r="W57" s="93"/>
      <c r="X57" s="93"/>
      <c r="Y57" s="93"/>
      <c r="Z57" s="93"/>
      <c r="AA57" s="93"/>
      <c r="AB57" s="93"/>
      <c r="AC57" s="93"/>
      <c r="AD57" s="93"/>
      <c r="AE57" s="93"/>
      <c r="AF57" s="93"/>
      <c r="AG57" s="93"/>
      <c r="AH57" s="93"/>
    </row>
    <row r="58" spans="1:34" x14ac:dyDescent="0.2">
      <c r="A58" s="1">
        <f t="shared" si="0"/>
        <v>58</v>
      </c>
      <c r="B58" t="s">
        <v>4747</v>
      </c>
      <c r="C58" s="1">
        <v>0</v>
      </c>
      <c r="D58" s="93" t="s">
        <v>3904</v>
      </c>
      <c r="E58" s="93">
        <v>0</v>
      </c>
      <c r="F58" s="93" t="s">
        <v>4920</v>
      </c>
      <c r="G58" s="93">
        <v>0</v>
      </c>
      <c r="H58" s="93" t="s">
        <v>308</v>
      </c>
      <c r="I58" s="93">
        <v>0</v>
      </c>
      <c r="J58" s="93">
        <v>0</v>
      </c>
      <c r="K58" s="93" t="s">
        <v>3904</v>
      </c>
      <c r="L58" s="93" t="s">
        <v>3658</v>
      </c>
      <c r="M58" s="93" t="s">
        <v>711</v>
      </c>
      <c r="N58" s="93">
        <v>0</v>
      </c>
      <c r="O58" s="93" t="s">
        <v>5108</v>
      </c>
      <c r="P58" s="93"/>
      <c r="Q58" s="93">
        <v>0</v>
      </c>
      <c r="R58" s="93">
        <v>0</v>
      </c>
      <c r="S58" s="93">
        <v>0</v>
      </c>
      <c r="T58" s="93"/>
      <c r="U58" s="93"/>
      <c r="V58" s="93"/>
      <c r="W58" s="93"/>
      <c r="X58" s="93"/>
      <c r="Y58" s="93"/>
      <c r="Z58" s="93"/>
      <c r="AA58" s="93"/>
      <c r="AB58" s="93"/>
      <c r="AC58" s="93"/>
      <c r="AD58" s="93"/>
      <c r="AE58" s="93"/>
      <c r="AF58" s="93"/>
      <c r="AG58" s="93"/>
      <c r="AH58" s="93"/>
    </row>
    <row r="59" spans="1:34" x14ac:dyDescent="0.2">
      <c r="A59" s="1">
        <f t="shared" si="0"/>
        <v>59</v>
      </c>
      <c r="B59" t="s">
        <v>4748</v>
      </c>
      <c r="C59" s="1">
        <v>0</v>
      </c>
      <c r="D59" s="92">
        <v>12</v>
      </c>
      <c r="E59" s="92">
        <v>0</v>
      </c>
      <c r="F59" s="92">
        <v>14</v>
      </c>
      <c r="G59" s="92">
        <v>0</v>
      </c>
      <c r="H59" s="92">
        <v>15</v>
      </c>
      <c r="I59" s="92">
        <v>0</v>
      </c>
      <c r="J59" s="92">
        <v>0</v>
      </c>
      <c r="K59" s="92">
        <v>14</v>
      </c>
      <c r="L59" s="92">
        <v>10</v>
      </c>
      <c r="M59" s="92">
        <v>9</v>
      </c>
      <c r="N59" s="92">
        <v>0</v>
      </c>
      <c r="O59" s="92">
        <v>18</v>
      </c>
      <c r="P59" s="92"/>
      <c r="Q59" s="92">
        <v>0</v>
      </c>
      <c r="R59" s="92">
        <v>0</v>
      </c>
      <c r="S59" s="92">
        <v>0</v>
      </c>
      <c r="T59" s="92"/>
      <c r="U59" s="92"/>
      <c r="V59" s="92"/>
      <c r="W59" s="92"/>
      <c r="X59" s="92"/>
      <c r="Y59" s="92"/>
      <c r="Z59" s="92"/>
      <c r="AA59" s="92"/>
      <c r="AB59" s="92"/>
      <c r="AC59" s="92"/>
      <c r="AD59" s="92"/>
      <c r="AE59" s="92"/>
      <c r="AF59" s="92"/>
      <c r="AG59" s="92"/>
      <c r="AH59" s="92"/>
    </row>
    <row r="60" spans="1:34" x14ac:dyDescent="0.2">
      <c r="A60" s="1">
        <f t="shared" si="0"/>
        <v>60</v>
      </c>
      <c r="B60" t="s">
        <v>4749</v>
      </c>
      <c r="C60" s="1">
        <v>0</v>
      </c>
      <c r="D60" s="92">
        <v>0</v>
      </c>
      <c r="E60" s="92">
        <v>0</v>
      </c>
      <c r="F60" s="92">
        <v>0</v>
      </c>
      <c r="G60" s="92">
        <v>0</v>
      </c>
      <c r="H60" s="92">
        <v>0</v>
      </c>
      <c r="I60" s="92">
        <v>0</v>
      </c>
      <c r="J60" s="92">
        <v>0</v>
      </c>
      <c r="K60" s="92">
        <v>0</v>
      </c>
      <c r="L60" s="92">
        <v>0</v>
      </c>
      <c r="M60" s="92">
        <v>0</v>
      </c>
      <c r="N60" s="92">
        <v>0</v>
      </c>
      <c r="O60" s="92">
        <v>0</v>
      </c>
      <c r="P60" s="92"/>
      <c r="Q60" s="92">
        <v>0</v>
      </c>
      <c r="R60" s="92">
        <v>0</v>
      </c>
      <c r="S60" s="92">
        <v>0</v>
      </c>
      <c r="T60" s="92"/>
      <c r="U60" s="92"/>
      <c r="V60" s="92"/>
      <c r="W60" s="92"/>
      <c r="X60" s="92"/>
      <c r="Y60" s="92"/>
      <c r="Z60" s="92"/>
      <c r="AA60" s="92"/>
      <c r="AB60" s="92"/>
      <c r="AC60" s="92"/>
      <c r="AD60" s="92"/>
      <c r="AE60" s="92"/>
      <c r="AF60" s="92"/>
      <c r="AG60" s="92"/>
      <c r="AH60" s="92"/>
    </row>
    <row r="61" spans="1:34" x14ac:dyDescent="0.2">
      <c r="A61" s="1">
        <f t="shared" si="0"/>
        <v>61</v>
      </c>
      <c r="B61" t="s">
        <v>4750</v>
      </c>
      <c r="C61" s="1">
        <v>0</v>
      </c>
      <c r="D61" s="92">
        <v>0</v>
      </c>
      <c r="E61" s="92">
        <v>0</v>
      </c>
      <c r="F61" s="92">
        <v>0</v>
      </c>
      <c r="G61" s="92">
        <v>0</v>
      </c>
      <c r="H61" s="92">
        <v>0</v>
      </c>
      <c r="I61" s="92">
        <v>0</v>
      </c>
      <c r="J61" s="92">
        <v>0</v>
      </c>
      <c r="K61" s="92">
        <v>0</v>
      </c>
      <c r="L61" s="92">
        <v>0</v>
      </c>
      <c r="M61" s="92">
        <v>0</v>
      </c>
      <c r="N61" s="92">
        <v>0</v>
      </c>
      <c r="O61" s="92">
        <v>0</v>
      </c>
      <c r="P61" s="92"/>
      <c r="Q61" s="92">
        <v>0</v>
      </c>
      <c r="R61" s="92">
        <v>0</v>
      </c>
      <c r="S61" s="92">
        <v>0</v>
      </c>
      <c r="T61" s="92"/>
      <c r="U61" s="92"/>
      <c r="V61" s="92"/>
      <c r="W61" s="92"/>
      <c r="X61" s="92"/>
      <c r="Y61" s="92"/>
      <c r="Z61" s="92"/>
      <c r="AA61" s="92"/>
      <c r="AB61" s="92"/>
      <c r="AC61" s="92"/>
      <c r="AD61" s="92"/>
      <c r="AE61" s="92"/>
      <c r="AF61" s="92"/>
      <c r="AG61" s="92"/>
      <c r="AH61" s="92"/>
    </row>
    <row r="62" spans="1:34" x14ac:dyDescent="0.2">
      <c r="A62" s="1">
        <f t="shared" si="0"/>
        <v>62</v>
      </c>
      <c r="B62" t="s">
        <v>4751</v>
      </c>
      <c r="C62" s="1">
        <v>0</v>
      </c>
      <c r="D62" s="92" t="s">
        <v>4699</v>
      </c>
      <c r="E62" s="92">
        <v>0</v>
      </c>
      <c r="F62" s="92" t="s">
        <v>4919</v>
      </c>
      <c r="G62" s="92">
        <v>0</v>
      </c>
      <c r="H62" s="92" t="s">
        <v>5030</v>
      </c>
      <c r="I62" s="92">
        <v>0</v>
      </c>
      <c r="J62" s="92">
        <v>0</v>
      </c>
      <c r="K62" s="92" t="s">
        <v>4696</v>
      </c>
      <c r="L62" s="92" t="s">
        <v>4695</v>
      </c>
      <c r="M62" s="92" t="s">
        <v>5030</v>
      </c>
      <c r="N62" s="92">
        <v>0</v>
      </c>
      <c r="O62" s="92" t="s">
        <v>4874</v>
      </c>
      <c r="P62" s="92"/>
      <c r="Q62" s="92">
        <v>0</v>
      </c>
      <c r="R62" s="92">
        <v>0</v>
      </c>
      <c r="S62" s="92">
        <v>0</v>
      </c>
      <c r="T62" s="92"/>
      <c r="U62" s="92"/>
      <c r="V62" s="92"/>
      <c r="W62" s="92"/>
      <c r="X62" s="92"/>
      <c r="Y62" s="92"/>
      <c r="Z62" s="92"/>
      <c r="AA62" s="92"/>
      <c r="AB62" s="92"/>
      <c r="AC62" s="92"/>
      <c r="AD62" s="92"/>
      <c r="AE62" s="92"/>
      <c r="AF62" s="92"/>
      <c r="AG62" s="92"/>
      <c r="AH62" s="92"/>
    </row>
    <row r="63" spans="1:34" x14ac:dyDescent="0.2">
      <c r="A63" s="1">
        <f t="shared" si="0"/>
        <v>63</v>
      </c>
      <c r="B63" t="s">
        <v>4752</v>
      </c>
      <c r="C63" s="1">
        <v>0</v>
      </c>
      <c r="D63" s="93">
        <v>4</v>
      </c>
      <c r="E63" s="93">
        <v>0</v>
      </c>
      <c r="F63" s="93">
        <v>11</v>
      </c>
      <c r="G63" s="93">
        <v>0</v>
      </c>
      <c r="H63" s="93">
        <v>9</v>
      </c>
      <c r="I63" s="93">
        <v>0</v>
      </c>
      <c r="J63" s="93">
        <v>0</v>
      </c>
      <c r="K63" s="93">
        <v>7</v>
      </c>
      <c r="L63" s="93">
        <v>5</v>
      </c>
      <c r="M63" s="93">
        <v>7</v>
      </c>
      <c r="N63" s="93">
        <v>0</v>
      </c>
      <c r="O63" s="93">
        <v>22</v>
      </c>
      <c r="P63" s="93"/>
      <c r="Q63" s="93">
        <v>0</v>
      </c>
      <c r="R63" s="93">
        <v>0</v>
      </c>
      <c r="S63" s="93">
        <v>0</v>
      </c>
      <c r="T63" s="93"/>
      <c r="U63" s="93"/>
      <c r="V63" s="93"/>
      <c r="W63" s="93"/>
      <c r="X63" s="93"/>
      <c r="Y63" s="93"/>
      <c r="Z63" s="93"/>
      <c r="AA63" s="93"/>
      <c r="AB63" s="93"/>
      <c r="AC63" s="93"/>
      <c r="AD63" s="93"/>
      <c r="AE63" s="93"/>
      <c r="AF63" s="93"/>
      <c r="AG63" s="93"/>
      <c r="AH63" s="93"/>
    </row>
    <row r="64" spans="1:34" x14ac:dyDescent="0.2">
      <c r="A64" s="1">
        <f t="shared" si="0"/>
        <v>64</v>
      </c>
      <c r="B64" t="s">
        <v>4753</v>
      </c>
      <c r="C64" s="1">
        <v>0</v>
      </c>
      <c r="D64" s="93">
        <v>0</v>
      </c>
      <c r="E64" s="93">
        <v>0</v>
      </c>
      <c r="F64" s="93">
        <v>0</v>
      </c>
      <c r="G64" s="93">
        <v>0</v>
      </c>
      <c r="H64" s="93">
        <v>0</v>
      </c>
      <c r="I64" s="93">
        <v>0</v>
      </c>
      <c r="J64" s="93">
        <v>0</v>
      </c>
      <c r="K64" s="93" t="s">
        <v>5065</v>
      </c>
      <c r="L64" s="93" t="s">
        <v>5150</v>
      </c>
      <c r="M64" s="93" t="s">
        <v>3594</v>
      </c>
      <c r="N64" s="93">
        <v>0</v>
      </c>
      <c r="O64" s="93">
        <v>0</v>
      </c>
      <c r="P64" s="93"/>
      <c r="Q64" s="93">
        <v>0</v>
      </c>
      <c r="R64" s="93">
        <v>0</v>
      </c>
      <c r="S64" s="93">
        <v>0</v>
      </c>
      <c r="T64" s="93"/>
      <c r="U64" s="93"/>
      <c r="V64" s="93"/>
      <c r="W64" s="93"/>
      <c r="X64" s="93"/>
      <c r="Y64" s="93"/>
      <c r="Z64" s="93"/>
      <c r="AA64" s="93"/>
      <c r="AB64" s="93"/>
      <c r="AC64" s="93"/>
      <c r="AD64" s="93"/>
      <c r="AE64" s="93"/>
      <c r="AF64" s="93"/>
      <c r="AG64" s="93"/>
      <c r="AH64" s="93"/>
    </row>
    <row r="65" spans="1:34" x14ac:dyDescent="0.2">
      <c r="A65" s="1">
        <f t="shared" si="0"/>
        <v>65</v>
      </c>
      <c r="B65" t="s">
        <v>4754</v>
      </c>
      <c r="C65" s="1">
        <v>0</v>
      </c>
      <c r="D65" s="92">
        <v>0</v>
      </c>
      <c r="E65" s="92">
        <v>0</v>
      </c>
      <c r="F65" s="92">
        <v>0</v>
      </c>
      <c r="G65" s="92">
        <v>0</v>
      </c>
      <c r="H65" s="92">
        <v>0</v>
      </c>
      <c r="I65" s="92">
        <v>0</v>
      </c>
      <c r="J65" s="92">
        <v>0</v>
      </c>
      <c r="K65" s="92">
        <v>15</v>
      </c>
      <c r="L65" s="92">
        <v>5</v>
      </c>
      <c r="M65" s="92">
        <v>10</v>
      </c>
      <c r="N65" s="92">
        <v>0</v>
      </c>
      <c r="O65" s="92">
        <v>0</v>
      </c>
      <c r="P65" s="92"/>
      <c r="Q65" s="92">
        <v>0</v>
      </c>
      <c r="R65" s="92">
        <v>0</v>
      </c>
      <c r="S65" s="92">
        <v>0</v>
      </c>
      <c r="T65" s="92"/>
      <c r="U65" s="92"/>
      <c r="V65" s="92"/>
      <c r="W65" s="92"/>
      <c r="X65" s="92"/>
      <c r="Y65" s="92"/>
      <c r="Z65" s="92"/>
      <c r="AA65" s="92"/>
      <c r="AB65" s="92"/>
      <c r="AC65" s="92"/>
      <c r="AD65" s="92"/>
      <c r="AE65" s="92"/>
      <c r="AF65" s="92"/>
      <c r="AG65" s="92"/>
      <c r="AH65" s="92"/>
    </row>
    <row r="66" spans="1:34" x14ac:dyDescent="0.2">
      <c r="A66" s="1">
        <f t="shared" si="0"/>
        <v>66</v>
      </c>
      <c r="B66" t="s">
        <v>4755</v>
      </c>
      <c r="C66" s="1">
        <v>0</v>
      </c>
      <c r="D66" s="92">
        <v>0</v>
      </c>
      <c r="E66" s="92">
        <v>0</v>
      </c>
      <c r="F66" s="92">
        <v>0</v>
      </c>
      <c r="G66" s="92">
        <v>0</v>
      </c>
      <c r="H66" s="92">
        <v>0</v>
      </c>
      <c r="I66" s="92">
        <v>0</v>
      </c>
      <c r="J66" s="92">
        <v>0</v>
      </c>
      <c r="K66" s="92">
        <v>0</v>
      </c>
      <c r="L66" s="92">
        <v>0</v>
      </c>
      <c r="M66" s="92">
        <v>0</v>
      </c>
      <c r="N66" s="92">
        <v>0</v>
      </c>
      <c r="O66" s="92">
        <v>0</v>
      </c>
      <c r="P66" s="92"/>
      <c r="Q66" s="92">
        <v>0</v>
      </c>
      <c r="R66" s="92">
        <v>0</v>
      </c>
      <c r="S66" s="92">
        <v>0</v>
      </c>
      <c r="T66" s="92"/>
      <c r="U66" s="92"/>
      <c r="V66" s="92"/>
      <c r="W66" s="92"/>
      <c r="X66" s="92"/>
      <c r="Y66" s="92"/>
      <c r="Z66" s="92"/>
      <c r="AA66" s="92"/>
      <c r="AB66" s="92"/>
      <c r="AC66" s="92"/>
      <c r="AD66" s="92"/>
      <c r="AE66" s="92"/>
      <c r="AF66" s="92"/>
      <c r="AG66" s="92"/>
      <c r="AH66" s="92"/>
    </row>
    <row r="67" spans="1:34" x14ac:dyDescent="0.2">
      <c r="A67" s="1">
        <f t="shared" ref="A67:A131" si="1">A66+1</f>
        <v>67</v>
      </c>
      <c r="B67" t="s">
        <v>4756</v>
      </c>
      <c r="C67" s="1">
        <v>0</v>
      </c>
      <c r="D67" s="92">
        <v>0</v>
      </c>
      <c r="E67" s="92">
        <v>0</v>
      </c>
      <c r="F67" s="92">
        <v>0</v>
      </c>
      <c r="G67" s="92">
        <v>0</v>
      </c>
      <c r="H67" s="92">
        <v>0</v>
      </c>
      <c r="I67" s="92">
        <v>0</v>
      </c>
      <c r="J67" s="92">
        <v>0</v>
      </c>
      <c r="K67" s="92">
        <v>0</v>
      </c>
      <c r="L67" s="92">
        <v>0</v>
      </c>
      <c r="M67" s="92">
        <v>0</v>
      </c>
      <c r="N67" s="92">
        <v>0</v>
      </c>
      <c r="O67" s="92">
        <v>0</v>
      </c>
      <c r="P67" s="92"/>
      <c r="Q67" s="92">
        <v>0</v>
      </c>
      <c r="R67" s="92">
        <v>0</v>
      </c>
      <c r="S67" s="92">
        <v>0</v>
      </c>
      <c r="T67" s="92"/>
      <c r="U67" s="92"/>
      <c r="V67" s="92"/>
      <c r="W67" s="92"/>
      <c r="X67" s="92"/>
      <c r="Y67" s="92"/>
      <c r="Z67" s="92"/>
      <c r="AA67" s="92"/>
      <c r="AB67" s="92"/>
      <c r="AC67" s="92"/>
      <c r="AD67" s="92"/>
      <c r="AE67" s="92"/>
      <c r="AF67" s="92"/>
      <c r="AG67" s="92"/>
      <c r="AH67" s="92"/>
    </row>
    <row r="68" spans="1:34" x14ac:dyDescent="0.2">
      <c r="A68" s="1">
        <f t="shared" si="1"/>
        <v>68</v>
      </c>
      <c r="B68" t="s">
        <v>4757</v>
      </c>
      <c r="C68" s="1">
        <v>0</v>
      </c>
      <c r="D68" s="92">
        <v>0</v>
      </c>
      <c r="E68" s="92">
        <v>0</v>
      </c>
      <c r="F68" s="92">
        <v>0</v>
      </c>
      <c r="G68" s="92">
        <v>0</v>
      </c>
      <c r="H68" s="92">
        <v>0</v>
      </c>
      <c r="I68" s="92">
        <v>0</v>
      </c>
      <c r="J68" s="92">
        <v>0</v>
      </c>
      <c r="K68" s="92" t="s">
        <v>4696</v>
      </c>
      <c r="L68" s="92" t="s">
        <v>4695</v>
      </c>
      <c r="M68" s="92" t="s">
        <v>5030</v>
      </c>
      <c r="N68" s="92">
        <v>0</v>
      </c>
      <c r="O68" s="92">
        <v>0</v>
      </c>
      <c r="P68" s="92"/>
      <c r="Q68" s="92">
        <v>0</v>
      </c>
      <c r="R68" s="92">
        <v>0</v>
      </c>
      <c r="S68" s="92">
        <v>0</v>
      </c>
      <c r="T68" s="92"/>
      <c r="U68" s="92"/>
      <c r="V68" s="92"/>
      <c r="W68" s="92"/>
      <c r="X68" s="92"/>
      <c r="Y68" s="92"/>
      <c r="Z68" s="92"/>
      <c r="AA68" s="92"/>
      <c r="AB68" s="92"/>
      <c r="AC68" s="92"/>
      <c r="AD68" s="92"/>
      <c r="AE68" s="92"/>
      <c r="AF68" s="92"/>
      <c r="AG68" s="92"/>
      <c r="AH68" s="92"/>
    </row>
    <row r="69" spans="1:34" x14ac:dyDescent="0.2">
      <c r="A69" s="1">
        <f t="shared" si="1"/>
        <v>69</v>
      </c>
      <c r="B69" t="s">
        <v>4758</v>
      </c>
      <c r="C69" s="1">
        <v>0</v>
      </c>
      <c r="D69" s="93">
        <v>0</v>
      </c>
      <c r="E69" s="93">
        <v>0</v>
      </c>
      <c r="F69" s="93">
        <v>0</v>
      </c>
      <c r="G69" s="93">
        <v>0</v>
      </c>
      <c r="H69" s="93">
        <v>0</v>
      </c>
      <c r="I69" s="93">
        <v>0</v>
      </c>
      <c r="J69" s="93">
        <v>0</v>
      </c>
      <c r="K69" s="93">
        <v>8</v>
      </c>
      <c r="L69" s="93">
        <v>5</v>
      </c>
      <c r="M69" s="93">
        <v>7</v>
      </c>
      <c r="N69" s="93">
        <v>0</v>
      </c>
      <c r="O69" s="93">
        <v>0</v>
      </c>
      <c r="P69" s="93"/>
      <c r="Q69" s="93">
        <v>0</v>
      </c>
      <c r="R69" s="93">
        <v>0</v>
      </c>
      <c r="S69" s="93">
        <v>0</v>
      </c>
      <c r="T69" s="93"/>
      <c r="U69" s="93"/>
      <c r="V69" s="93"/>
      <c r="W69" s="93"/>
      <c r="X69" s="93"/>
      <c r="Y69" s="93"/>
      <c r="Z69" s="93"/>
      <c r="AA69" s="93"/>
      <c r="AB69" s="93"/>
      <c r="AC69" s="93"/>
      <c r="AD69" s="93"/>
      <c r="AE69" s="93"/>
      <c r="AF69" s="93"/>
      <c r="AG69" s="93"/>
      <c r="AH69" s="93"/>
    </row>
    <row r="70" spans="1:34" x14ac:dyDescent="0.2">
      <c r="A70" s="1">
        <f t="shared" si="1"/>
        <v>70</v>
      </c>
      <c r="B70" t="s">
        <v>4759</v>
      </c>
      <c r="C70" s="1">
        <v>0</v>
      </c>
      <c r="D70" s="93">
        <v>0</v>
      </c>
      <c r="E70" s="93">
        <v>0</v>
      </c>
      <c r="F70" s="93">
        <v>0</v>
      </c>
      <c r="G70" s="93">
        <v>0</v>
      </c>
      <c r="H70" s="93">
        <v>0</v>
      </c>
      <c r="I70" s="93">
        <v>0</v>
      </c>
      <c r="J70" s="93">
        <v>0</v>
      </c>
      <c r="K70" s="93">
        <v>0</v>
      </c>
      <c r="L70" s="93">
        <v>0</v>
      </c>
      <c r="M70" s="93" t="s">
        <v>5090</v>
      </c>
      <c r="N70" s="93">
        <v>0</v>
      </c>
      <c r="O70" s="93">
        <v>0</v>
      </c>
      <c r="P70" s="93"/>
      <c r="Q70" s="93">
        <v>0</v>
      </c>
      <c r="R70" s="93">
        <v>0</v>
      </c>
      <c r="S70" s="93">
        <v>0</v>
      </c>
      <c r="T70" s="93"/>
      <c r="U70" s="93"/>
      <c r="V70" s="93"/>
      <c r="W70" s="93"/>
      <c r="X70" s="93"/>
      <c r="Y70" s="93"/>
      <c r="Z70" s="93"/>
      <c r="AA70" s="93"/>
      <c r="AB70" s="93"/>
      <c r="AC70" s="93"/>
      <c r="AD70" s="93"/>
      <c r="AE70" s="93"/>
      <c r="AF70" s="93"/>
      <c r="AG70" s="93"/>
      <c r="AH70" s="93"/>
    </row>
    <row r="71" spans="1:34" x14ac:dyDescent="0.2">
      <c r="A71" s="1">
        <f t="shared" si="1"/>
        <v>71</v>
      </c>
      <c r="B71" t="s">
        <v>4760</v>
      </c>
      <c r="C71" s="1">
        <v>0</v>
      </c>
      <c r="D71" s="92">
        <v>0</v>
      </c>
      <c r="E71" s="92">
        <v>0</v>
      </c>
      <c r="F71" s="92">
        <v>0</v>
      </c>
      <c r="G71" s="92">
        <v>0</v>
      </c>
      <c r="H71" s="92">
        <v>0</v>
      </c>
      <c r="I71" s="92">
        <v>0</v>
      </c>
      <c r="J71" s="92">
        <v>0</v>
      </c>
      <c r="K71" s="92">
        <v>0</v>
      </c>
      <c r="L71" s="92">
        <v>0</v>
      </c>
      <c r="M71" s="92">
        <v>11</v>
      </c>
      <c r="N71" s="92">
        <v>0</v>
      </c>
      <c r="O71" s="92">
        <v>0</v>
      </c>
      <c r="P71" s="92"/>
      <c r="Q71" s="92">
        <v>0</v>
      </c>
      <c r="R71" s="92">
        <v>0</v>
      </c>
      <c r="S71" s="92">
        <v>0</v>
      </c>
      <c r="T71" s="92"/>
      <c r="U71" s="92"/>
      <c r="V71" s="92"/>
      <c r="W71" s="92"/>
      <c r="X71" s="92"/>
      <c r="Y71" s="92"/>
      <c r="Z71" s="92"/>
      <c r="AA71" s="92"/>
      <c r="AB71" s="92"/>
      <c r="AC71" s="92"/>
      <c r="AD71" s="92"/>
      <c r="AE71" s="92"/>
      <c r="AF71" s="92"/>
      <c r="AG71" s="92"/>
      <c r="AH71" s="92"/>
    </row>
    <row r="72" spans="1:34" x14ac:dyDescent="0.2">
      <c r="A72" s="1">
        <f t="shared" si="1"/>
        <v>72</v>
      </c>
      <c r="B72" t="s">
        <v>4761</v>
      </c>
      <c r="C72" s="1">
        <v>0</v>
      </c>
      <c r="D72" s="92">
        <v>0</v>
      </c>
      <c r="E72" s="92">
        <v>0</v>
      </c>
      <c r="F72" s="92">
        <v>0</v>
      </c>
      <c r="G72" s="92">
        <v>0</v>
      </c>
      <c r="H72" s="92">
        <v>0</v>
      </c>
      <c r="I72" s="92">
        <v>0</v>
      </c>
      <c r="J72" s="92">
        <v>0</v>
      </c>
      <c r="K72" s="92">
        <v>0</v>
      </c>
      <c r="L72" s="92">
        <v>0</v>
      </c>
      <c r="M72" s="92">
        <v>0</v>
      </c>
      <c r="N72" s="92">
        <v>0</v>
      </c>
      <c r="O72" s="92">
        <v>0</v>
      </c>
      <c r="P72" s="92"/>
      <c r="Q72" s="92">
        <v>0</v>
      </c>
      <c r="R72" s="92">
        <v>0</v>
      </c>
      <c r="S72" s="92">
        <v>0</v>
      </c>
      <c r="T72" s="92"/>
      <c r="U72" s="92"/>
      <c r="V72" s="92"/>
      <c r="W72" s="92"/>
      <c r="X72" s="92"/>
      <c r="Y72" s="92"/>
      <c r="Z72" s="92"/>
      <c r="AA72" s="92"/>
      <c r="AB72" s="92"/>
      <c r="AC72" s="92"/>
      <c r="AD72" s="92"/>
      <c r="AE72" s="92"/>
      <c r="AF72" s="92"/>
      <c r="AG72" s="92"/>
      <c r="AH72" s="92"/>
    </row>
    <row r="73" spans="1:34" x14ac:dyDescent="0.2">
      <c r="A73" s="1">
        <f t="shared" si="1"/>
        <v>73</v>
      </c>
      <c r="B73" t="s">
        <v>4762</v>
      </c>
      <c r="C73" s="1">
        <v>0</v>
      </c>
      <c r="D73" s="92">
        <v>0</v>
      </c>
      <c r="E73" s="92">
        <v>0</v>
      </c>
      <c r="F73" s="92">
        <v>0</v>
      </c>
      <c r="G73" s="92">
        <v>0</v>
      </c>
      <c r="H73" s="92">
        <v>0</v>
      </c>
      <c r="I73" s="92">
        <v>0</v>
      </c>
      <c r="J73" s="92">
        <v>0</v>
      </c>
      <c r="K73" s="92">
        <v>0</v>
      </c>
      <c r="L73" s="92">
        <v>0</v>
      </c>
      <c r="M73" s="92">
        <v>0</v>
      </c>
      <c r="N73" s="92">
        <v>0</v>
      </c>
      <c r="O73" s="92">
        <v>0</v>
      </c>
      <c r="P73" s="92"/>
      <c r="Q73" s="92">
        <v>0</v>
      </c>
      <c r="R73" s="92">
        <v>0</v>
      </c>
      <c r="S73" s="92">
        <v>0</v>
      </c>
      <c r="T73" s="92"/>
      <c r="U73" s="92"/>
      <c r="V73" s="92"/>
      <c r="W73" s="92"/>
      <c r="X73" s="92"/>
      <c r="Y73" s="92"/>
      <c r="Z73" s="92"/>
      <c r="AA73" s="92"/>
      <c r="AB73" s="92"/>
      <c r="AC73" s="92"/>
      <c r="AD73" s="92"/>
      <c r="AE73" s="92"/>
      <c r="AF73" s="92"/>
      <c r="AG73" s="92"/>
      <c r="AH73" s="92"/>
    </row>
    <row r="74" spans="1:34" x14ac:dyDescent="0.2">
      <c r="A74" s="1">
        <f t="shared" si="1"/>
        <v>74</v>
      </c>
      <c r="B74" t="s">
        <v>4763</v>
      </c>
      <c r="C74" s="1">
        <v>0</v>
      </c>
      <c r="D74" s="92">
        <v>0</v>
      </c>
      <c r="E74" s="92">
        <v>0</v>
      </c>
      <c r="F74" s="92">
        <v>0</v>
      </c>
      <c r="G74" s="92">
        <v>0</v>
      </c>
      <c r="H74" s="92">
        <v>0</v>
      </c>
      <c r="I74" s="92">
        <v>0</v>
      </c>
      <c r="J74" s="92">
        <v>0</v>
      </c>
      <c r="K74" s="92">
        <v>0</v>
      </c>
      <c r="L74" s="92">
        <v>0</v>
      </c>
      <c r="M74" s="92" t="s">
        <v>5030</v>
      </c>
      <c r="N74" s="92">
        <v>0</v>
      </c>
      <c r="O74" s="92">
        <v>0</v>
      </c>
      <c r="P74" s="92"/>
      <c r="Q74" s="92">
        <v>0</v>
      </c>
      <c r="R74" s="92">
        <v>0</v>
      </c>
      <c r="S74" s="92">
        <v>0</v>
      </c>
      <c r="T74" s="92"/>
      <c r="U74" s="92"/>
      <c r="V74" s="92"/>
      <c r="W74" s="92"/>
      <c r="X74" s="92"/>
      <c r="Y74" s="92"/>
      <c r="Z74" s="92"/>
      <c r="AA74" s="92"/>
      <c r="AB74" s="92"/>
      <c r="AC74" s="92"/>
      <c r="AD74" s="92"/>
      <c r="AE74" s="92"/>
      <c r="AF74" s="92"/>
      <c r="AG74" s="92"/>
      <c r="AH74" s="92"/>
    </row>
    <row r="75" spans="1:34" x14ac:dyDescent="0.2">
      <c r="A75" s="1">
        <f t="shared" si="1"/>
        <v>75</v>
      </c>
      <c r="B75" t="s">
        <v>4764</v>
      </c>
      <c r="C75" s="1">
        <v>0</v>
      </c>
      <c r="D75" s="93">
        <v>0</v>
      </c>
      <c r="E75" s="93">
        <v>0</v>
      </c>
      <c r="F75" s="93">
        <v>0</v>
      </c>
      <c r="G75" s="93">
        <v>0</v>
      </c>
      <c r="H75" s="93">
        <v>0</v>
      </c>
      <c r="I75" s="93">
        <v>0</v>
      </c>
      <c r="J75" s="93">
        <v>0</v>
      </c>
      <c r="K75" s="93">
        <v>0</v>
      </c>
      <c r="L75" s="93">
        <v>0</v>
      </c>
      <c r="M75" s="93">
        <v>7</v>
      </c>
      <c r="N75" s="93">
        <v>0</v>
      </c>
      <c r="O75" s="93">
        <v>0</v>
      </c>
      <c r="P75" s="93"/>
      <c r="Q75" s="93">
        <v>0</v>
      </c>
      <c r="R75" s="93">
        <v>0</v>
      </c>
      <c r="S75" s="93">
        <v>0</v>
      </c>
      <c r="T75" s="93"/>
      <c r="U75" s="93"/>
      <c r="V75" s="93"/>
      <c r="W75" s="93"/>
      <c r="X75" s="93"/>
      <c r="Y75" s="93"/>
      <c r="Z75" s="93"/>
      <c r="AA75" s="93"/>
      <c r="AB75" s="93"/>
      <c r="AC75" s="93"/>
      <c r="AD75" s="93"/>
      <c r="AE75" s="93"/>
      <c r="AF75" s="93"/>
      <c r="AG75" s="93"/>
      <c r="AH75" s="93"/>
    </row>
    <row r="76" spans="1:34" x14ac:dyDescent="0.2">
      <c r="A76" s="1">
        <f t="shared" si="1"/>
        <v>76</v>
      </c>
      <c r="B76" t="s">
        <v>4765</v>
      </c>
      <c r="C76" s="1">
        <v>0</v>
      </c>
      <c r="D76" s="138">
        <v>0</v>
      </c>
      <c r="E76" s="138">
        <v>0</v>
      </c>
      <c r="F76" s="138">
        <v>0</v>
      </c>
      <c r="G76" s="138">
        <v>0</v>
      </c>
      <c r="H76" s="138">
        <v>0</v>
      </c>
      <c r="I76" s="138">
        <v>0</v>
      </c>
      <c r="J76" s="138">
        <v>0</v>
      </c>
      <c r="K76" s="138">
        <v>0</v>
      </c>
      <c r="L76" s="138">
        <v>0</v>
      </c>
      <c r="M76" s="138">
        <v>0</v>
      </c>
      <c r="N76" s="138">
        <v>0</v>
      </c>
      <c r="O76" s="138">
        <v>0</v>
      </c>
      <c r="P76" s="138"/>
      <c r="Q76" s="138">
        <v>0</v>
      </c>
      <c r="R76" s="138">
        <v>0</v>
      </c>
      <c r="S76" s="138">
        <v>0</v>
      </c>
      <c r="T76" s="138"/>
      <c r="U76" s="138"/>
      <c r="V76" s="138"/>
      <c r="W76" s="138"/>
      <c r="X76" s="138"/>
      <c r="Y76" s="138"/>
      <c r="Z76" s="138"/>
      <c r="AA76" s="138"/>
      <c r="AB76" s="138"/>
      <c r="AC76" s="138"/>
      <c r="AD76" s="138"/>
      <c r="AE76" s="138"/>
      <c r="AF76" s="138"/>
      <c r="AG76" s="138"/>
      <c r="AH76" s="138"/>
    </row>
    <row r="77" spans="1:34" x14ac:dyDescent="0.2">
      <c r="A77" s="1">
        <f t="shared" si="1"/>
        <v>77</v>
      </c>
      <c r="B77" t="s">
        <v>4766</v>
      </c>
      <c r="C77" s="1">
        <v>0</v>
      </c>
      <c r="D77" s="92">
        <v>0</v>
      </c>
      <c r="E77" s="92">
        <v>0</v>
      </c>
      <c r="F77" s="92">
        <v>0</v>
      </c>
      <c r="G77" s="92">
        <v>0</v>
      </c>
      <c r="H77" s="92">
        <v>0</v>
      </c>
      <c r="I77" s="92">
        <v>0</v>
      </c>
      <c r="J77" s="92">
        <v>0</v>
      </c>
      <c r="K77" s="92">
        <v>0</v>
      </c>
      <c r="L77" s="92">
        <v>0</v>
      </c>
      <c r="M77" s="92">
        <v>0</v>
      </c>
      <c r="N77" s="92">
        <v>0</v>
      </c>
      <c r="O77" s="92">
        <v>0</v>
      </c>
      <c r="P77" s="92"/>
      <c r="Q77" s="92">
        <v>0</v>
      </c>
      <c r="R77" s="92">
        <v>0</v>
      </c>
      <c r="S77" s="92">
        <v>0</v>
      </c>
      <c r="T77" s="92"/>
      <c r="U77" s="92"/>
      <c r="V77" s="92"/>
      <c r="W77" s="92"/>
      <c r="X77" s="92"/>
      <c r="Y77" s="92"/>
      <c r="Z77" s="92"/>
      <c r="AA77" s="92"/>
      <c r="AB77" s="92"/>
      <c r="AC77" s="92"/>
      <c r="AD77" s="92"/>
      <c r="AE77" s="92"/>
      <c r="AF77" s="92"/>
      <c r="AG77" s="92"/>
      <c r="AH77" s="92"/>
    </row>
    <row r="78" spans="1:34" x14ac:dyDescent="0.2">
      <c r="A78" s="1">
        <f t="shared" si="1"/>
        <v>78</v>
      </c>
      <c r="B78" t="s">
        <v>4767</v>
      </c>
      <c r="C78" s="1">
        <v>0</v>
      </c>
      <c r="D78" s="92">
        <v>0</v>
      </c>
      <c r="E78" s="92">
        <v>0</v>
      </c>
      <c r="F78" s="92">
        <v>0</v>
      </c>
      <c r="G78" s="92">
        <v>0</v>
      </c>
      <c r="H78" s="92">
        <v>0</v>
      </c>
      <c r="I78" s="92">
        <v>0</v>
      </c>
      <c r="J78" s="92">
        <v>0</v>
      </c>
      <c r="K78" s="92">
        <v>0</v>
      </c>
      <c r="L78" s="92">
        <v>0</v>
      </c>
      <c r="M78" s="92">
        <v>0</v>
      </c>
      <c r="N78" s="92">
        <v>0</v>
      </c>
      <c r="O78" s="92">
        <v>0</v>
      </c>
      <c r="P78" s="92"/>
      <c r="Q78" s="92">
        <v>0</v>
      </c>
      <c r="R78" s="92">
        <v>0</v>
      </c>
      <c r="S78" s="92">
        <v>0</v>
      </c>
      <c r="T78" s="92"/>
      <c r="U78" s="92"/>
      <c r="V78" s="92"/>
      <c r="W78" s="92"/>
      <c r="X78" s="92"/>
      <c r="Y78" s="92"/>
      <c r="Z78" s="92"/>
      <c r="AA78" s="92"/>
      <c r="AB78" s="92"/>
      <c r="AC78" s="92"/>
      <c r="AD78" s="92"/>
      <c r="AE78" s="92"/>
      <c r="AF78" s="92"/>
      <c r="AG78" s="92"/>
      <c r="AH78" s="92"/>
    </row>
    <row r="79" spans="1:34" x14ac:dyDescent="0.2">
      <c r="A79" s="1">
        <f t="shared" si="1"/>
        <v>79</v>
      </c>
      <c r="B79" t="s">
        <v>4768</v>
      </c>
      <c r="C79" s="1">
        <v>0</v>
      </c>
      <c r="D79" s="92">
        <v>0</v>
      </c>
      <c r="E79" s="92">
        <v>0</v>
      </c>
      <c r="F79" s="92">
        <v>0</v>
      </c>
      <c r="G79" s="92">
        <v>0</v>
      </c>
      <c r="H79" s="92">
        <v>0</v>
      </c>
      <c r="I79" s="92">
        <v>0</v>
      </c>
      <c r="J79" s="92">
        <v>0</v>
      </c>
      <c r="K79" s="92">
        <v>0</v>
      </c>
      <c r="L79" s="92">
        <v>0</v>
      </c>
      <c r="M79" s="92">
        <v>0</v>
      </c>
      <c r="N79" s="92">
        <v>0</v>
      </c>
      <c r="O79" s="92">
        <v>0</v>
      </c>
      <c r="P79" s="92"/>
      <c r="Q79" s="92">
        <v>0</v>
      </c>
      <c r="R79" s="92">
        <v>0</v>
      </c>
      <c r="S79" s="92">
        <v>0</v>
      </c>
      <c r="T79" s="92"/>
      <c r="U79" s="92"/>
      <c r="V79" s="92"/>
      <c r="W79" s="92"/>
      <c r="X79" s="92"/>
      <c r="Y79" s="92"/>
      <c r="Z79" s="92"/>
      <c r="AA79" s="92"/>
      <c r="AB79" s="92"/>
      <c r="AC79" s="92"/>
      <c r="AD79" s="92"/>
      <c r="AE79" s="92"/>
      <c r="AF79" s="92"/>
      <c r="AG79" s="92"/>
      <c r="AH79" s="92"/>
    </row>
    <row r="80" spans="1:34" x14ac:dyDescent="0.2">
      <c r="A80" s="1">
        <f t="shared" si="1"/>
        <v>80</v>
      </c>
      <c r="B80" t="s">
        <v>4769</v>
      </c>
      <c r="C80" s="1">
        <v>0</v>
      </c>
      <c r="D80" s="139">
        <v>0</v>
      </c>
      <c r="E80" s="139">
        <v>0</v>
      </c>
      <c r="F80" s="139">
        <v>0</v>
      </c>
      <c r="G80" s="139">
        <v>0</v>
      </c>
      <c r="H80" s="139">
        <v>0</v>
      </c>
      <c r="I80" s="139">
        <v>0</v>
      </c>
      <c r="J80" s="139">
        <v>0</v>
      </c>
      <c r="K80" s="139">
        <v>0</v>
      </c>
      <c r="L80" s="139">
        <v>0</v>
      </c>
      <c r="M80" s="139">
        <v>0</v>
      </c>
      <c r="N80" s="139">
        <v>0</v>
      </c>
      <c r="O80" s="139">
        <v>0</v>
      </c>
      <c r="P80" s="139"/>
      <c r="Q80" s="139">
        <v>0</v>
      </c>
      <c r="R80" s="139">
        <v>0</v>
      </c>
      <c r="S80" s="139">
        <v>0</v>
      </c>
      <c r="T80" s="139"/>
      <c r="U80" s="139"/>
      <c r="V80" s="139"/>
      <c r="W80" s="139"/>
      <c r="X80" s="139"/>
      <c r="Y80" s="139"/>
      <c r="Z80" s="139"/>
      <c r="AA80" s="139"/>
      <c r="AB80" s="139"/>
      <c r="AC80" s="139"/>
      <c r="AD80" s="139"/>
      <c r="AE80" s="139"/>
      <c r="AF80" s="139"/>
      <c r="AG80" s="139"/>
      <c r="AH80" s="139"/>
    </row>
    <row r="81" spans="1:34" x14ac:dyDescent="0.2">
      <c r="A81" s="1">
        <f t="shared" si="1"/>
        <v>81</v>
      </c>
      <c r="B81" t="s">
        <v>4770</v>
      </c>
      <c r="C81" s="1">
        <v>0</v>
      </c>
      <c r="D81" s="93">
        <v>0</v>
      </c>
      <c r="E81" s="93">
        <v>0</v>
      </c>
      <c r="F81" s="93">
        <v>0</v>
      </c>
      <c r="G81" s="93">
        <v>0</v>
      </c>
      <c r="H81" s="93">
        <v>0</v>
      </c>
      <c r="I81" s="93">
        <v>0</v>
      </c>
      <c r="J81" s="93">
        <v>0</v>
      </c>
      <c r="K81" s="93">
        <v>0</v>
      </c>
      <c r="L81" s="93">
        <v>0</v>
      </c>
      <c r="M81" s="93">
        <v>0</v>
      </c>
      <c r="N81" s="93">
        <v>0</v>
      </c>
      <c r="O81" s="93">
        <v>0</v>
      </c>
      <c r="P81" s="93"/>
      <c r="Q81" s="93">
        <v>0</v>
      </c>
      <c r="R81" s="93">
        <v>0</v>
      </c>
      <c r="S81" s="93">
        <v>0</v>
      </c>
      <c r="T81" s="93"/>
      <c r="U81" s="93"/>
      <c r="V81" s="93"/>
      <c r="W81" s="93"/>
      <c r="X81" s="93"/>
      <c r="Y81" s="93"/>
      <c r="Z81" s="93"/>
      <c r="AA81" s="93"/>
      <c r="AB81" s="93"/>
      <c r="AC81" s="93"/>
      <c r="AD81" s="93"/>
      <c r="AE81" s="93"/>
      <c r="AF81" s="93"/>
      <c r="AG81" s="93"/>
      <c r="AH81" s="93"/>
    </row>
    <row r="82" spans="1:34" x14ac:dyDescent="0.2">
      <c r="A82" s="1">
        <f t="shared" si="1"/>
        <v>82</v>
      </c>
      <c r="B82" t="s">
        <v>4771</v>
      </c>
      <c r="C82" s="1">
        <v>0</v>
      </c>
      <c r="D82" s="94" t="s">
        <v>4700</v>
      </c>
      <c r="E82" s="94" t="s">
        <v>34</v>
      </c>
      <c r="F82" s="94" t="s">
        <v>4921</v>
      </c>
      <c r="G82" s="94" t="s">
        <v>34</v>
      </c>
      <c r="H82" s="94" t="s">
        <v>34</v>
      </c>
      <c r="I82" s="94" t="s">
        <v>34</v>
      </c>
      <c r="J82" s="94" t="s">
        <v>34</v>
      </c>
      <c r="K82" s="94" t="s">
        <v>5066</v>
      </c>
      <c r="L82" s="94" t="s">
        <v>34</v>
      </c>
      <c r="M82" s="94" t="s">
        <v>5086</v>
      </c>
      <c r="N82" s="94" t="s">
        <v>34</v>
      </c>
      <c r="O82" s="94" t="s">
        <v>5112</v>
      </c>
      <c r="P82" s="94"/>
      <c r="Q82" s="94" t="s">
        <v>34</v>
      </c>
      <c r="R82" s="94" t="s">
        <v>34</v>
      </c>
      <c r="S82" s="94" t="s">
        <v>34</v>
      </c>
      <c r="T82" s="94"/>
      <c r="U82" s="94"/>
      <c r="V82" s="94"/>
      <c r="W82" s="94"/>
      <c r="X82" s="94"/>
      <c r="Y82" s="94"/>
      <c r="Z82" s="94"/>
      <c r="AA82" s="94"/>
      <c r="AB82" s="94"/>
      <c r="AC82" s="94"/>
      <c r="AD82" s="94"/>
      <c r="AE82" s="94"/>
      <c r="AF82" s="94"/>
      <c r="AG82" s="94"/>
      <c r="AH82" s="94"/>
    </row>
    <row r="83" spans="1:34" x14ac:dyDescent="0.2">
      <c r="A83" s="1">
        <f t="shared" si="1"/>
        <v>83</v>
      </c>
      <c r="B83" t="s">
        <v>4772</v>
      </c>
      <c r="C83" s="1">
        <v>0</v>
      </c>
      <c r="D83" s="94" t="s">
        <v>5</v>
      </c>
      <c r="E83" s="94" t="s">
        <v>34</v>
      </c>
      <c r="F83" s="94" t="s">
        <v>6</v>
      </c>
      <c r="G83" s="94" t="s">
        <v>34</v>
      </c>
      <c r="H83" s="94" t="s">
        <v>34</v>
      </c>
      <c r="I83" s="94" t="s">
        <v>34</v>
      </c>
      <c r="J83" s="94" t="s">
        <v>34</v>
      </c>
      <c r="K83" s="94" t="s">
        <v>5</v>
      </c>
      <c r="L83" s="94" t="s">
        <v>34</v>
      </c>
      <c r="M83" s="94" t="s">
        <v>6</v>
      </c>
      <c r="N83" s="94" t="s">
        <v>34</v>
      </c>
      <c r="O83" s="94" t="s">
        <v>5</v>
      </c>
      <c r="P83" s="94"/>
      <c r="Q83" s="94" t="s">
        <v>34</v>
      </c>
      <c r="R83" s="94" t="s">
        <v>34</v>
      </c>
      <c r="S83" s="94" t="s">
        <v>34</v>
      </c>
      <c r="T83" s="94"/>
      <c r="U83" s="94"/>
      <c r="V83" s="94"/>
      <c r="W83" s="94"/>
      <c r="X83" s="94"/>
      <c r="Y83" s="94"/>
      <c r="Z83" s="94"/>
      <c r="AA83" s="94"/>
      <c r="AB83" s="94"/>
      <c r="AC83" s="94"/>
      <c r="AD83" s="94"/>
      <c r="AE83" s="94"/>
      <c r="AF83" s="94"/>
      <c r="AG83" s="94"/>
      <c r="AH83" s="94"/>
    </row>
    <row r="84" spans="1:34" x14ac:dyDescent="0.2">
      <c r="A84" s="1">
        <f t="shared" si="1"/>
        <v>84</v>
      </c>
      <c r="B84" t="s">
        <v>4773</v>
      </c>
      <c r="C84" s="1">
        <v>0</v>
      </c>
      <c r="D84" s="94">
        <v>0</v>
      </c>
      <c r="E84" s="94">
        <v>0</v>
      </c>
      <c r="F84" s="94">
        <v>50</v>
      </c>
      <c r="G84" s="94">
        <v>0</v>
      </c>
      <c r="H84" s="94">
        <v>0</v>
      </c>
      <c r="I84" s="94">
        <v>0</v>
      </c>
      <c r="J84" s="94">
        <v>0</v>
      </c>
      <c r="K84" s="94">
        <v>0</v>
      </c>
      <c r="L84" s="94">
        <v>0</v>
      </c>
      <c r="M84" s="94">
        <v>10</v>
      </c>
      <c r="N84" s="94">
        <v>0</v>
      </c>
      <c r="O84" s="94">
        <v>0</v>
      </c>
      <c r="P84" s="94"/>
      <c r="Q84" s="94">
        <v>0</v>
      </c>
      <c r="R84" s="94">
        <v>0</v>
      </c>
      <c r="S84" s="94">
        <v>0</v>
      </c>
      <c r="T84" s="94"/>
      <c r="U84" s="94"/>
      <c r="V84" s="94"/>
      <c r="W84" s="94"/>
      <c r="X84" s="94"/>
      <c r="Y84" s="94"/>
      <c r="Z84" s="94"/>
      <c r="AA84" s="94"/>
      <c r="AB84" s="94"/>
      <c r="AC84" s="94"/>
      <c r="AD84" s="94"/>
      <c r="AE84" s="94"/>
      <c r="AF84" s="94"/>
      <c r="AG84" s="94"/>
      <c r="AH84" s="94"/>
    </row>
    <row r="85" spans="1:34" x14ac:dyDescent="0.2">
      <c r="A85" s="1">
        <f t="shared" si="1"/>
        <v>85</v>
      </c>
      <c r="B85" t="s">
        <v>4774</v>
      </c>
      <c r="C85" s="1">
        <v>0</v>
      </c>
      <c r="D85" s="94">
        <v>5</v>
      </c>
      <c r="E85" s="94" t="s">
        <v>34</v>
      </c>
      <c r="F85" s="94">
        <v>13</v>
      </c>
      <c r="G85" s="94" t="s">
        <v>34</v>
      </c>
      <c r="H85" s="94" t="s">
        <v>34</v>
      </c>
      <c r="I85" s="94" t="s">
        <v>34</v>
      </c>
      <c r="J85" s="94" t="s">
        <v>34</v>
      </c>
      <c r="K85" s="94">
        <v>12</v>
      </c>
      <c r="L85" s="94" t="s">
        <v>34</v>
      </c>
      <c r="M85" s="94">
        <v>11</v>
      </c>
      <c r="N85" s="94" t="s">
        <v>34</v>
      </c>
      <c r="O85" s="94">
        <v>16</v>
      </c>
      <c r="P85" s="94"/>
      <c r="Q85" s="94" t="s">
        <v>34</v>
      </c>
      <c r="R85" s="94" t="s">
        <v>34</v>
      </c>
      <c r="S85" s="94" t="s">
        <v>34</v>
      </c>
      <c r="T85" s="94"/>
      <c r="U85" s="94"/>
      <c r="V85" s="94"/>
      <c r="W85" s="94"/>
      <c r="X85" s="94"/>
      <c r="Y85" s="94"/>
      <c r="Z85" s="94"/>
      <c r="AA85" s="94"/>
      <c r="AB85" s="94"/>
      <c r="AC85" s="94"/>
      <c r="AD85" s="94"/>
      <c r="AE85" s="94"/>
      <c r="AF85" s="94"/>
      <c r="AG85" s="94"/>
      <c r="AH85" s="94"/>
    </row>
    <row r="86" spans="1:34" x14ac:dyDescent="0.2">
      <c r="A86" s="1">
        <f t="shared" si="1"/>
        <v>86</v>
      </c>
      <c r="B86" t="s">
        <v>4775</v>
      </c>
      <c r="C86" s="1">
        <v>0</v>
      </c>
      <c r="D86" s="94">
        <v>0</v>
      </c>
      <c r="E86" s="94">
        <v>0</v>
      </c>
      <c r="F86" s="94">
        <v>0</v>
      </c>
      <c r="G86" s="94">
        <v>0</v>
      </c>
      <c r="H86" s="94">
        <v>0</v>
      </c>
      <c r="I86" s="94">
        <v>0</v>
      </c>
      <c r="J86" s="94">
        <v>0</v>
      </c>
      <c r="K86" s="94">
        <v>0</v>
      </c>
      <c r="L86" s="94">
        <v>0</v>
      </c>
      <c r="M86" s="94">
        <v>0</v>
      </c>
      <c r="N86" s="94">
        <v>0</v>
      </c>
      <c r="O86" s="94">
        <v>0</v>
      </c>
      <c r="P86" s="94"/>
      <c r="Q86" s="94">
        <v>0</v>
      </c>
      <c r="R86" s="94">
        <v>0</v>
      </c>
      <c r="S86" s="94">
        <v>0</v>
      </c>
      <c r="T86" s="94"/>
      <c r="U86" s="94"/>
      <c r="V86" s="94"/>
      <c r="W86" s="94"/>
      <c r="X86" s="94"/>
      <c r="Y86" s="94"/>
      <c r="Z86" s="94"/>
      <c r="AA86" s="94"/>
      <c r="AB86" s="94"/>
      <c r="AC86" s="94"/>
      <c r="AD86" s="94"/>
      <c r="AE86" s="94"/>
      <c r="AF86" s="94"/>
      <c r="AG86" s="94"/>
      <c r="AH86" s="94"/>
    </row>
    <row r="87" spans="1:34" x14ac:dyDescent="0.2">
      <c r="A87" s="1">
        <f t="shared" si="1"/>
        <v>87</v>
      </c>
      <c r="B87" t="s">
        <v>4776</v>
      </c>
      <c r="C87" s="1">
        <v>0</v>
      </c>
      <c r="D87" s="94">
        <v>0</v>
      </c>
      <c r="E87" s="94">
        <v>0</v>
      </c>
      <c r="F87" s="94">
        <v>0</v>
      </c>
      <c r="G87" s="94">
        <v>0</v>
      </c>
      <c r="H87" s="94">
        <v>0</v>
      </c>
      <c r="I87" s="94">
        <v>0</v>
      </c>
      <c r="J87" s="94">
        <v>0</v>
      </c>
      <c r="K87" s="94">
        <v>0</v>
      </c>
      <c r="L87" s="94">
        <v>0</v>
      </c>
      <c r="M87" s="94">
        <v>0</v>
      </c>
      <c r="N87" s="94">
        <v>0</v>
      </c>
      <c r="O87" s="94">
        <v>0</v>
      </c>
      <c r="P87" s="94"/>
      <c r="Q87" s="94">
        <v>0</v>
      </c>
      <c r="R87" s="94">
        <v>0</v>
      </c>
      <c r="S87" s="94">
        <v>0</v>
      </c>
      <c r="T87" s="94"/>
      <c r="U87" s="94"/>
      <c r="V87" s="94"/>
      <c r="W87" s="94"/>
      <c r="X87" s="94"/>
      <c r="Y87" s="94"/>
      <c r="Z87" s="94"/>
      <c r="AA87" s="94"/>
      <c r="AB87" s="94"/>
      <c r="AC87" s="94"/>
      <c r="AD87" s="94"/>
      <c r="AE87" s="94"/>
      <c r="AF87" s="94"/>
      <c r="AG87" s="94"/>
      <c r="AH87" s="94"/>
    </row>
    <row r="88" spans="1:34" x14ac:dyDescent="0.2">
      <c r="A88" s="1">
        <f t="shared" si="1"/>
        <v>88</v>
      </c>
      <c r="B88" t="s">
        <v>4777</v>
      </c>
      <c r="C88" s="1">
        <v>0</v>
      </c>
      <c r="D88" s="94" t="s">
        <v>4701</v>
      </c>
      <c r="E88" s="94" t="e">
        <v>#N/A</v>
      </c>
      <c r="F88" s="94" t="s">
        <v>4922</v>
      </c>
      <c r="G88" s="94" t="e">
        <v>#N/A</v>
      </c>
      <c r="H88" s="94" t="e">
        <v>#N/A</v>
      </c>
      <c r="I88" s="94" t="e">
        <v>#N/A</v>
      </c>
      <c r="J88" s="94" t="e">
        <v>#N/A</v>
      </c>
      <c r="K88" s="94" t="s">
        <v>4701</v>
      </c>
      <c r="L88" s="94" t="e">
        <v>#N/A</v>
      </c>
      <c r="M88" s="94" t="s">
        <v>4911</v>
      </c>
      <c r="N88" s="94" t="e">
        <v>#N/A</v>
      </c>
      <c r="O88" s="94" t="s">
        <v>4874</v>
      </c>
      <c r="P88" s="94"/>
      <c r="Q88" s="94" t="e">
        <v>#N/A</v>
      </c>
      <c r="R88" s="94" t="e">
        <v>#N/A</v>
      </c>
      <c r="S88" s="94" t="e">
        <v>#N/A</v>
      </c>
      <c r="T88" s="94"/>
      <c r="U88" s="94"/>
      <c r="V88" s="94"/>
      <c r="W88" s="94"/>
      <c r="X88" s="94"/>
      <c r="Y88" s="94"/>
      <c r="Z88" s="94"/>
      <c r="AA88" s="94"/>
      <c r="AB88" s="94"/>
      <c r="AC88" s="94"/>
      <c r="AD88" s="94"/>
      <c r="AE88" s="94"/>
      <c r="AF88" s="94"/>
      <c r="AG88" s="94"/>
      <c r="AH88" s="94"/>
    </row>
    <row r="89" spans="1:34" x14ac:dyDescent="0.2">
      <c r="A89" s="1">
        <f t="shared" si="1"/>
        <v>89</v>
      </c>
      <c r="B89" t="s">
        <v>4778</v>
      </c>
      <c r="C89" s="1">
        <v>0</v>
      </c>
      <c r="D89" s="95">
        <v>3</v>
      </c>
      <c r="E89" s="95" t="s">
        <v>34</v>
      </c>
      <c r="F89" s="95">
        <v>11</v>
      </c>
      <c r="G89" s="95" t="s">
        <v>34</v>
      </c>
      <c r="H89" s="95" t="s">
        <v>34</v>
      </c>
      <c r="I89" s="95" t="s">
        <v>34</v>
      </c>
      <c r="J89" s="95" t="s">
        <v>34</v>
      </c>
      <c r="K89" s="95">
        <v>7</v>
      </c>
      <c r="L89" s="95" t="s">
        <v>34</v>
      </c>
      <c r="M89" s="95">
        <v>5</v>
      </c>
      <c r="N89" s="95" t="s">
        <v>34</v>
      </c>
      <c r="O89" s="95">
        <v>12</v>
      </c>
      <c r="P89" s="95"/>
      <c r="Q89" s="95" t="s">
        <v>34</v>
      </c>
      <c r="R89" s="95" t="s">
        <v>34</v>
      </c>
      <c r="S89" s="95" t="s">
        <v>34</v>
      </c>
      <c r="T89" s="95"/>
      <c r="U89" s="95"/>
      <c r="V89" s="95"/>
      <c r="W89" s="95"/>
      <c r="X89" s="95"/>
      <c r="Y89" s="95"/>
      <c r="Z89" s="95"/>
      <c r="AA89" s="95"/>
      <c r="AB89" s="95"/>
      <c r="AC89" s="95"/>
      <c r="AD89" s="95"/>
      <c r="AE89" s="95"/>
      <c r="AF89" s="95"/>
      <c r="AG89" s="95"/>
      <c r="AH89" s="95"/>
    </row>
    <row r="90" spans="1:34" x14ac:dyDescent="0.2">
      <c r="A90" s="1">
        <f t="shared" si="1"/>
        <v>90</v>
      </c>
      <c r="B90" t="s">
        <v>4779</v>
      </c>
      <c r="C90" s="1">
        <v>0</v>
      </c>
      <c r="D90" s="95">
        <v>0</v>
      </c>
      <c r="E90" s="95">
        <v>0</v>
      </c>
      <c r="F90" s="95" t="s">
        <v>4917</v>
      </c>
      <c r="G90" s="95">
        <v>0</v>
      </c>
      <c r="H90" s="95">
        <v>0</v>
      </c>
      <c r="I90" s="95">
        <v>0</v>
      </c>
      <c r="J90" s="95">
        <v>0</v>
      </c>
      <c r="K90" s="95">
        <v>0</v>
      </c>
      <c r="L90" s="95">
        <v>0</v>
      </c>
      <c r="M90" s="95" t="s">
        <v>3574</v>
      </c>
      <c r="N90" s="95">
        <v>0</v>
      </c>
      <c r="O90" s="95" t="s">
        <v>5108</v>
      </c>
      <c r="P90" s="95"/>
      <c r="Q90" s="95">
        <v>0</v>
      </c>
      <c r="R90" s="95">
        <v>0</v>
      </c>
      <c r="S90" s="95">
        <v>0</v>
      </c>
      <c r="T90" s="95"/>
      <c r="U90" s="95"/>
      <c r="V90" s="95"/>
      <c r="W90" s="95"/>
      <c r="X90" s="95"/>
      <c r="Y90" s="95"/>
      <c r="Z90" s="95"/>
      <c r="AA90" s="95"/>
      <c r="AB90" s="95"/>
      <c r="AC90" s="95"/>
      <c r="AD90" s="95"/>
      <c r="AE90" s="95"/>
      <c r="AF90" s="95"/>
      <c r="AG90" s="95"/>
      <c r="AH90" s="95"/>
    </row>
    <row r="91" spans="1:34" x14ac:dyDescent="0.2">
      <c r="A91" s="1">
        <f t="shared" si="1"/>
        <v>91</v>
      </c>
      <c r="B91" t="s">
        <v>4780</v>
      </c>
      <c r="C91" s="1">
        <v>0</v>
      </c>
      <c r="D91" s="94">
        <v>0</v>
      </c>
      <c r="E91" s="94">
        <v>0</v>
      </c>
      <c r="F91" s="94">
        <v>15</v>
      </c>
      <c r="G91" s="94">
        <v>0</v>
      </c>
      <c r="H91" s="94">
        <v>0</v>
      </c>
      <c r="I91" s="94">
        <v>0</v>
      </c>
      <c r="J91" s="94">
        <v>0</v>
      </c>
      <c r="K91" s="94">
        <v>0</v>
      </c>
      <c r="L91" s="94">
        <v>0</v>
      </c>
      <c r="M91" s="94">
        <v>9</v>
      </c>
      <c r="N91" s="94">
        <v>0</v>
      </c>
      <c r="O91" s="94">
        <v>17</v>
      </c>
      <c r="P91" s="94"/>
      <c r="Q91" s="94">
        <v>0</v>
      </c>
      <c r="R91" s="94">
        <v>0</v>
      </c>
      <c r="S91" s="94">
        <v>0</v>
      </c>
      <c r="T91" s="94"/>
      <c r="U91" s="94"/>
      <c r="V91" s="94"/>
      <c r="W91" s="94"/>
      <c r="X91" s="94"/>
      <c r="Y91" s="94"/>
      <c r="Z91" s="94"/>
      <c r="AA91" s="94"/>
      <c r="AB91" s="94"/>
      <c r="AC91" s="94"/>
      <c r="AD91" s="94"/>
      <c r="AE91" s="94"/>
      <c r="AF91" s="94"/>
      <c r="AG91" s="94"/>
      <c r="AH91" s="94"/>
    </row>
    <row r="92" spans="1:34" x14ac:dyDescent="0.2">
      <c r="A92" s="1">
        <f t="shared" si="1"/>
        <v>92</v>
      </c>
      <c r="B92" t="s">
        <v>4781</v>
      </c>
      <c r="C92" s="1">
        <v>0</v>
      </c>
      <c r="D92" s="94">
        <v>0</v>
      </c>
      <c r="E92" s="94">
        <v>0</v>
      </c>
      <c r="F92" s="94">
        <v>0</v>
      </c>
      <c r="G92" s="94">
        <v>0</v>
      </c>
      <c r="H92" s="94">
        <v>0</v>
      </c>
      <c r="I92" s="94">
        <v>0</v>
      </c>
      <c r="J92" s="94">
        <v>0</v>
      </c>
      <c r="K92" s="94">
        <v>0</v>
      </c>
      <c r="L92" s="94">
        <v>0</v>
      </c>
      <c r="M92" s="94">
        <v>0</v>
      </c>
      <c r="N92" s="94">
        <v>0</v>
      </c>
      <c r="O92" s="94">
        <v>0</v>
      </c>
      <c r="P92" s="94"/>
      <c r="Q92" s="94">
        <v>0</v>
      </c>
      <c r="R92" s="94">
        <v>0</v>
      </c>
      <c r="S92" s="94">
        <v>0</v>
      </c>
      <c r="T92" s="94"/>
      <c r="U92" s="94"/>
      <c r="V92" s="94"/>
      <c r="W92" s="94"/>
      <c r="X92" s="94"/>
      <c r="Y92" s="94"/>
      <c r="Z92" s="94"/>
      <c r="AA92" s="94"/>
      <c r="AB92" s="94"/>
      <c r="AC92" s="94"/>
      <c r="AD92" s="94"/>
      <c r="AE92" s="94"/>
      <c r="AF92" s="94"/>
      <c r="AG92" s="94"/>
      <c r="AH92" s="94"/>
    </row>
    <row r="93" spans="1:34" x14ac:dyDescent="0.2">
      <c r="A93" s="1">
        <f t="shared" si="1"/>
        <v>93</v>
      </c>
      <c r="B93" t="s">
        <v>4782</v>
      </c>
      <c r="C93" s="1">
        <v>0</v>
      </c>
      <c r="D93" s="94">
        <v>0</v>
      </c>
      <c r="E93" s="94">
        <v>0</v>
      </c>
      <c r="F93" s="94">
        <v>0</v>
      </c>
      <c r="G93" s="94">
        <v>0</v>
      </c>
      <c r="H93" s="94">
        <v>0</v>
      </c>
      <c r="I93" s="94">
        <v>0</v>
      </c>
      <c r="J93" s="94">
        <v>0</v>
      </c>
      <c r="K93" s="94">
        <v>0</v>
      </c>
      <c r="L93" s="94">
        <v>0</v>
      </c>
      <c r="M93" s="94">
        <v>0</v>
      </c>
      <c r="N93" s="94">
        <v>0</v>
      </c>
      <c r="O93" s="94">
        <v>0</v>
      </c>
      <c r="P93" s="94"/>
      <c r="Q93" s="94">
        <v>0</v>
      </c>
      <c r="R93" s="94">
        <v>0</v>
      </c>
      <c r="S93" s="94">
        <v>0</v>
      </c>
      <c r="T93" s="94"/>
      <c r="U93" s="94"/>
      <c r="V93" s="94"/>
      <c r="W93" s="94"/>
      <c r="X93" s="94"/>
      <c r="Y93" s="94"/>
      <c r="Z93" s="94"/>
      <c r="AA93" s="94"/>
      <c r="AB93" s="94"/>
      <c r="AC93" s="94"/>
      <c r="AD93" s="94"/>
      <c r="AE93" s="94"/>
      <c r="AF93" s="94"/>
      <c r="AG93" s="94"/>
      <c r="AH93" s="94"/>
    </row>
    <row r="94" spans="1:34" x14ac:dyDescent="0.2">
      <c r="A94" s="1">
        <f t="shared" si="1"/>
        <v>94</v>
      </c>
      <c r="B94" t="s">
        <v>4783</v>
      </c>
      <c r="C94" s="1">
        <v>0</v>
      </c>
      <c r="D94" s="94">
        <v>0</v>
      </c>
      <c r="E94" s="94">
        <v>0</v>
      </c>
      <c r="F94" s="94" t="s">
        <v>4923</v>
      </c>
      <c r="G94" s="94">
        <v>0</v>
      </c>
      <c r="H94" s="94">
        <v>0</v>
      </c>
      <c r="I94" s="94">
        <v>0</v>
      </c>
      <c r="J94" s="94">
        <v>0</v>
      </c>
      <c r="K94" s="94">
        <v>0</v>
      </c>
      <c r="L94" s="94">
        <v>0</v>
      </c>
      <c r="M94" s="94" t="s">
        <v>4911</v>
      </c>
      <c r="N94" s="94">
        <v>0</v>
      </c>
      <c r="O94" s="94" t="s">
        <v>4874</v>
      </c>
      <c r="P94" s="94"/>
      <c r="Q94" s="94">
        <v>0</v>
      </c>
      <c r="R94" s="94">
        <v>0</v>
      </c>
      <c r="S94" s="94">
        <v>0</v>
      </c>
      <c r="T94" s="94"/>
      <c r="U94" s="94"/>
      <c r="V94" s="94"/>
      <c r="W94" s="94"/>
      <c r="X94" s="94"/>
      <c r="Y94" s="94"/>
      <c r="Z94" s="94"/>
      <c r="AA94" s="94"/>
      <c r="AB94" s="94"/>
      <c r="AC94" s="94"/>
      <c r="AD94" s="94"/>
      <c r="AE94" s="94"/>
      <c r="AF94" s="94"/>
      <c r="AG94" s="94"/>
      <c r="AH94" s="94"/>
    </row>
    <row r="95" spans="1:34" x14ac:dyDescent="0.2">
      <c r="A95" s="1">
        <f t="shared" si="1"/>
        <v>95</v>
      </c>
      <c r="B95" t="s">
        <v>4784</v>
      </c>
      <c r="C95" s="1">
        <v>0</v>
      </c>
      <c r="D95" s="95">
        <v>0</v>
      </c>
      <c r="E95" s="95">
        <v>0</v>
      </c>
      <c r="F95" s="95">
        <v>11</v>
      </c>
      <c r="G95" s="95">
        <v>0</v>
      </c>
      <c r="H95" s="95">
        <v>0</v>
      </c>
      <c r="I95" s="95">
        <v>0</v>
      </c>
      <c r="J95" s="95">
        <v>0</v>
      </c>
      <c r="K95" s="95">
        <v>0</v>
      </c>
      <c r="L95" s="95">
        <v>0</v>
      </c>
      <c r="M95" s="95">
        <v>5</v>
      </c>
      <c r="N95" s="95">
        <v>0</v>
      </c>
      <c r="O95" s="95">
        <v>14</v>
      </c>
      <c r="P95" s="95"/>
      <c r="Q95" s="95">
        <v>0</v>
      </c>
      <c r="R95" s="95">
        <v>0</v>
      </c>
      <c r="S95" s="95">
        <v>0</v>
      </c>
      <c r="T95" s="95"/>
      <c r="U95" s="95"/>
      <c r="V95" s="95"/>
      <c r="W95" s="95"/>
      <c r="X95" s="95"/>
      <c r="Y95" s="95"/>
      <c r="Z95" s="95"/>
      <c r="AA95" s="95"/>
      <c r="AB95" s="95"/>
      <c r="AC95" s="95"/>
      <c r="AD95" s="95"/>
      <c r="AE95" s="95"/>
      <c r="AF95" s="95"/>
      <c r="AG95" s="95"/>
      <c r="AH95" s="95"/>
    </row>
    <row r="96" spans="1:34" x14ac:dyDescent="0.2">
      <c r="A96" s="1">
        <f t="shared" si="1"/>
        <v>96</v>
      </c>
      <c r="B96" t="s">
        <v>4785</v>
      </c>
      <c r="C96" s="1">
        <v>0</v>
      </c>
      <c r="D96" s="95">
        <v>0</v>
      </c>
      <c r="E96" s="95">
        <v>0</v>
      </c>
      <c r="F96" s="95" t="s">
        <v>4924</v>
      </c>
      <c r="G96" s="95">
        <v>0</v>
      </c>
      <c r="H96" s="95">
        <v>0</v>
      </c>
      <c r="I96" s="95">
        <v>0</v>
      </c>
      <c r="J96" s="95">
        <v>0</v>
      </c>
      <c r="K96" s="95">
        <v>0</v>
      </c>
      <c r="L96" s="95">
        <v>0</v>
      </c>
      <c r="M96" s="95">
        <v>0</v>
      </c>
      <c r="N96" s="95">
        <v>0</v>
      </c>
      <c r="O96" s="95" t="s">
        <v>5109</v>
      </c>
      <c r="P96" s="95"/>
      <c r="Q96" s="95">
        <v>0</v>
      </c>
      <c r="R96" s="95">
        <v>0</v>
      </c>
      <c r="S96" s="95">
        <v>0</v>
      </c>
      <c r="T96" s="95"/>
      <c r="U96" s="95"/>
      <c r="V96" s="95"/>
      <c r="W96" s="95"/>
      <c r="X96" s="95"/>
      <c r="Y96" s="95"/>
      <c r="Z96" s="95"/>
      <c r="AA96" s="95"/>
      <c r="AB96" s="95"/>
      <c r="AC96" s="95"/>
      <c r="AD96" s="95"/>
      <c r="AE96" s="95"/>
      <c r="AF96" s="95"/>
      <c r="AG96" s="95"/>
      <c r="AH96" s="95"/>
    </row>
    <row r="97" spans="1:34" x14ac:dyDescent="0.2">
      <c r="A97" s="1">
        <f t="shared" si="1"/>
        <v>97</v>
      </c>
      <c r="B97" t="s">
        <v>4786</v>
      </c>
      <c r="C97" s="1">
        <v>0</v>
      </c>
      <c r="D97" s="94">
        <v>0</v>
      </c>
      <c r="E97" s="94">
        <v>0</v>
      </c>
      <c r="F97" s="94">
        <v>10</v>
      </c>
      <c r="G97" s="94">
        <v>0</v>
      </c>
      <c r="H97" s="94">
        <v>0</v>
      </c>
      <c r="I97" s="94">
        <v>0</v>
      </c>
      <c r="J97" s="94">
        <v>0</v>
      </c>
      <c r="K97" s="94">
        <v>0</v>
      </c>
      <c r="L97" s="94">
        <v>0</v>
      </c>
      <c r="M97" s="94">
        <v>0</v>
      </c>
      <c r="N97" s="94">
        <v>0</v>
      </c>
      <c r="O97" s="94">
        <v>14</v>
      </c>
      <c r="P97" s="94"/>
      <c r="Q97" s="94">
        <v>0</v>
      </c>
      <c r="R97" s="94">
        <v>0</v>
      </c>
      <c r="S97" s="94">
        <v>0</v>
      </c>
      <c r="T97" s="94"/>
      <c r="U97" s="94"/>
      <c r="V97" s="94"/>
      <c r="W97" s="94"/>
      <c r="X97" s="94"/>
      <c r="Y97" s="94"/>
      <c r="Z97" s="94"/>
      <c r="AA97" s="94"/>
      <c r="AB97" s="94"/>
      <c r="AC97" s="94"/>
      <c r="AD97" s="94"/>
      <c r="AE97" s="94"/>
      <c r="AF97" s="94"/>
      <c r="AG97" s="94"/>
      <c r="AH97" s="94"/>
    </row>
    <row r="98" spans="1:34" x14ac:dyDescent="0.2">
      <c r="A98" s="1">
        <f t="shared" si="1"/>
        <v>98</v>
      </c>
      <c r="B98" t="s">
        <v>4787</v>
      </c>
      <c r="C98" s="1">
        <v>0</v>
      </c>
      <c r="D98" s="94">
        <v>0</v>
      </c>
      <c r="E98" s="94">
        <v>0</v>
      </c>
      <c r="F98" s="94">
        <v>0</v>
      </c>
      <c r="G98" s="94">
        <v>0</v>
      </c>
      <c r="H98" s="94">
        <v>0</v>
      </c>
      <c r="I98" s="94">
        <v>0</v>
      </c>
      <c r="J98" s="94">
        <v>0</v>
      </c>
      <c r="K98" s="94">
        <v>0</v>
      </c>
      <c r="L98" s="94">
        <v>0</v>
      </c>
      <c r="M98" s="94">
        <v>0</v>
      </c>
      <c r="N98" s="94">
        <v>0</v>
      </c>
      <c r="O98" s="94">
        <v>0</v>
      </c>
      <c r="P98" s="94"/>
      <c r="Q98" s="94">
        <v>0</v>
      </c>
      <c r="R98" s="94">
        <v>0</v>
      </c>
      <c r="S98" s="94">
        <v>0</v>
      </c>
      <c r="T98" s="94"/>
      <c r="U98" s="94"/>
      <c r="V98" s="94"/>
      <c r="W98" s="94"/>
      <c r="X98" s="94"/>
      <c r="Y98" s="94"/>
      <c r="Z98" s="94"/>
      <c r="AA98" s="94"/>
      <c r="AB98" s="94"/>
      <c r="AC98" s="94"/>
      <c r="AD98" s="94"/>
      <c r="AE98" s="94"/>
      <c r="AF98" s="94"/>
      <c r="AG98" s="94"/>
      <c r="AH98" s="94"/>
    </row>
    <row r="99" spans="1:34" x14ac:dyDescent="0.2">
      <c r="A99" s="1">
        <f t="shared" si="1"/>
        <v>99</v>
      </c>
      <c r="B99" t="s">
        <v>4788</v>
      </c>
      <c r="C99" s="1">
        <v>0</v>
      </c>
      <c r="D99" s="94">
        <v>0</v>
      </c>
      <c r="E99" s="94">
        <v>0</v>
      </c>
      <c r="F99" s="94">
        <v>0</v>
      </c>
      <c r="G99" s="94">
        <v>0</v>
      </c>
      <c r="H99" s="94">
        <v>0</v>
      </c>
      <c r="I99" s="94">
        <v>0</v>
      </c>
      <c r="J99" s="94">
        <v>0</v>
      </c>
      <c r="K99" s="94">
        <v>0</v>
      </c>
      <c r="L99" s="94">
        <v>0</v>
      </c>
      <c r="M99" s="94">
        <v>0</v>
      </c>
      <c r="N99" s="94">
        <v>0</v>
      </c>
      <c r="O99" s="94">
        <v>0</v>
      </c>
      <c r="P99" s="94"/>
      <c r="Q99" s="94">
        <v>0</v>
      </c>
      <c r="R99" s="94">
        <v>0</v>
      </c>
      <c r="S99" s="94">
        <v>0</v>
      </c>
      <c r="T99" s="94"/>
      <c r="U99" s="94"/>
      <c r="V99" s="94"/>
      <c r="W99" s="94"/>
      <c r="X99" s="94"/>
      <c r="Y99" s="94"/>
      <c r="Z99" s="94"/>
      <c r="AA99" s="94"/>
      <c r="AB99" s="94"/>
      <c r="AC99" s="94"/>
      <c r="AD99" s="94"/>
      <c r="AE99" s="94"/>
      <c r="AF99" s="94"/>
      <c r="AG99" s="94"/>
      <c r="AH99" s="94"/>
    </row>
    <row r="100" spans="1:34" x14ac:dyDescent="0.2">
      <c r="A100" s="1">
        <f t="shared" si="1"/>
        <v>100</v>
      </c>
      <c r="B100" t="s">
        <v>4789</v>
      </c>
      <c r="C100" s="1">
        <v>0</v>
      </c>
      <c r="D100" s="94">
        <v>0</v>
      </c>
      <c r="E100" s="94">
        <v>0</v>
      </c>
      <c r="F100" s="94" t="s">
        <v>4923</v>
      </c>
      <c r="G100" s="94">
        <v>0</v>
      </c>
      <c r="H100" s="94">
        <v>0</v>
      </c>
      <c r="I100" s="94">
        <v>0</v>
      </c>
      <c r="J100" s="94">
        <v>0</v>
      </c>
      <c r="K100" s="94">
        <v>0</v>
      </c>
      <c r="L100" s="94">
        <v>0</v>
      </c>
      <c r="M100" s="94">
        <v>0</v>
      </c>
      <c r="N100" s="94">
        <v>0</v>
      </c>
      <c r="O100" s="94" t="s">
        <v>4874</v>
      </c>
      <c r="P100" s="94"/>
      <c r="Q100" s="94">
        <v>0</v>
      </c>
      <c r="R100" s="94">
        <v>0</v>
      </c>
      <c r="S100" s="94">
        <v>0</v>
      </c>
      <c r="T100" s="94"/>
      <c r="U100" s="94"/>
      <c r="V100" s="94"/>
      <c r="W100" s="94"/>
      <c r="X100" s="94"/>
      <c r="Y100" s="94"/>
      <c r="Z100" s="94"/>
      <c r="AA100" s="94"/>
      <c r="AB100" s="94"/>
      <c r="AC100" s="94"/>
      <c r="AD100" s="94"/>
      <c r="AE100" s="94"/>
      <c r="AF100" s="94"/>
      <c r="AG100" s="94"/>
      <c r="AH100" s="94"/>
    </row>
    <row r="101" spans="1:34" x14ac:dyDescent="0.2">
      <c r="A101" s="1">
        <f t="shared" si="1"/>
        <v>101</v>
      </c>
      <c r="B101" t="s">
        <v>4790</v>
      </c>
      <c r="C101" s="1">
        <v>0</v>
      </c>
      <c r="D101" s="95">
        <v>0</v>
      </c>
      <c r="E101" s="95">
        <v>0</v>
      </c>
      <c r="F101" s="95">
        <v>11</v>
      </c>
      <c r="G101" s="95">
        <v>0</v>
      </c>
      <c r="H101" s="95">
        <v>0</v>
      </c>
      <c r="I101" s="95">
        <v>0</v>
      </c>
      <c r="J101" s="95">
        <v>0</v>
      </c>
      <c r="K101" s="95">
        <v>0</v>
      </c>
      <c r="L101" s="95">
        <v>0</v>
      </c>
      <c r="M101" s="95">
        <v>0</v>
      </c>
      <c r="N101" s="95">
        <v>0</v>
      </c>
      <c r="O101" s="95">
        <v>12</v>
      </c>
      <c r="P101" s="95"/>
      <c r="Q101" s="95">
        <v>0</v>
      </c>
      <c r="R101" s="95">
        <v>0</v>
      </c>
      <c r="S101" s="95">
        <v>0</v>
      </c>
      <c r="T101" s="95"/>
      <c r="U101" s="95"/>
      <c r="V101" s="95"/>
      <c r="W101" s="95"/>
      <c r="X101" s="95"/>
      <c r="Y101" s="95"/>
      <c r="Z101" s="95"/>
      <c r="AA101" s="95"/>
      <c r="AB101" s="95"/>
      <c r="AC101" s="95"/>
      <c r="AD101" s="95"/>
      <c r="AE101" s="95"/>
      <c r="AF101" s="95"/>
      <c r="AG101" s="95"/>
      <c r="AH101" s="95"/>
    </row>
    <row r="102" spans="1:34" x14ac:dyDescent="0.2">
      <c r="A102" s="1">
        <f t="shared" si="1"/>
        <v>102</v>
      </c>
      <c r="B102" t="s">
        <v>4791</v>
      </c>
      <c r="C102" s="1">
        <v>0</v>
      </c>
      <c r="D102" s="95">
        <v>0</v>
      </c>
      <c r="E102" s="95">
        <v>0</v>
      </c>
      <c r="F102" s="95" t="s">
        <v>4925</v>
      </c>
      <c r="G102" s="95">
        <v>0</v>
      </c>
      <c r="H102" s="95">
        <v>0</v>
      </c>
      <c r="I102" s="95">
        <v>0</v>
      </c>
      <c r="J102" s="95">
        <v>0</v>
      </c>
      <c r="K102" s="95">
        <v>0</v>
      </c>
      <c r="L102" s="95">
        <v>0</v>
      </c>
      <c r="M102" s="95">
        <v>0</v>
      </c>
      <c r="N102" s="95">
        <v>0</v>
      </c>
      <c r="O102" s="95" t="s">
        <v>5110</v>
      </c>
      <c r="P102" s="95"/>
      <c r="Q102" s="95">
        <v>0</v>
      </c>
      <c r="R102" s="95">
        <v>0</v>
      </c>
      <c r="S102" s="95">
        <v>0</v>
      </c>
      <c r="T102" s="95"/>
      <c r="U102" s="95"/>
      <c r="V102" s="95"/>
      <c r="W102" s="95"/>
      <c r="X102" s="95"/>
      <c r="Y102" s="95"/>
      <c r="Z102" s="95"/>
      <c r="AA102" s="95"/>
      <c r="AB102" s="95"/>
      <c r="AC102" s="95"/>
      <c r="AD102" s="95"/>
      <c r="AE102" s="95"/>
      <c r="AF102" s="95"/>
      <c r="AG102" s="95"/>
      <c r="AH102" s="95"/>
    </row>
    <row r="103" spans="1:34" x14ac:dyDescent="0.2">
      <c r="A103" s="1">
        <f t="shared" si="1"/>
        <v>103</v>
      </c>
      <c r="B103" t="s">
        <v>4792</v>
      </c>
      <c r="C103" s="1">
        <v>0</v>
      </c>
      <c r="D103" s="94">
        <v>0</v>
      </c>
      <c r="E103" s="94">
        <v>0</v>
      </c>
      <c r="F103" s="94">
        <v>14</v>
      </c>
      <c r="G103" s="94">
        <v>0</v>
      </c>
      <c r="H103" s="94">
        <v>0</v>
      </c>
      <c r="I103" s="94">
        <v>0</v>
      </c>
      <c r="J103" s="94">
        <v>0</v>
      </c>
      <c r="K103" s="94">
        <v>0</v>
      </c>
      <c r="L103" s="94">
        <v>0</v>
      </c>
      <c r="M103" s="94">
        <v>0</v>
      </c>
      <c r="N103" s="94">
        <v>0</v>
      </c>
      <c r="O103" s="94">
        <v>15</v>
      </c>
      <c r="P103" s="94"/>
      <c r="Q103" s="94">
        <v>0</v>
      </c>
      <c r="R103" s="94">
        <v>0</v>
      </c>
      <c r="S103" s="94">
        <v>0</v>
      </c>
      <c r="T103" s="94"/>
      <c r="U103" s="94"/>
      <c r="V103" s="94"/>
      <c r="W103" s="94"/>
      <c r="X103" s="94"/>
      <c r="Y103" s="94"/>
      <c r="Z103" s="94"/>
      <c r="AA103" s="94"/>
      <c r="AB103" s="94"/>
      <c r="AC103" s="94"/>
      <c r="AD103" s="94"/>
      <c r="AE103" s="94"/>
      <c r="AF103" s="94"/>
      <c r="AG103" s="94"/>
      <c r="AH103" s="94"/>
    </row>
    <row r="104" spans="1:34" x14ac:dyDescent="0.2">
      <c r="A104" s="1">
        <f t="shared" si="1"/>
        <v>104</v>
      </c>
      <c r="B104" t="s">
        <v>4793</v>
      </c>
      <c r="C104" s="1">
        <v>0</v>
      </c>
      <c r="D104" s="94">
        <v>0</v>
      </c>
      <c r="E104" s="94">
        <v>0</v>
      </c>
      <c r="F104" s="94">
        <v>0</v>
      </c>
      <c r="G104" s="94">
        <v>0</v>
      </c>
      <c r="H104" s="94">
        <v>0</v>
      </c>
      <c r="I104" s="94">
        <v>0</v>
      </c>
      <c r="J104" s="94">
        <v>0</v>
      </c>
      <c r="K104" s="94">
        <v>0</v>
      </c>
      <c r="L104" s="94">
        <v>0</v>
      </c>
      <c r="M104" s="94">
        <v>0</v>
      </c>
      <c r="N104" s="94">
        <v>0</v>
      </c>
      <c r="O104" s="94">
        <v>0</v>
      </c>
      <c r="P104" s="94"/>
      <c r="Q104" s="94">
        <v>0</v>
      </c>
      <c r="R104" s="94">
        <v>0</v>
      </c>
      <c r="S104" s="94">
        <v>0</v>
      </c>
      <c r="T104" s="94"/>
      <c r="U104" s="94"/>
      <c r="V104" s="94"/>
      <c r="W104" s="94"/>
      <c r="X104" s="94"/>
      <c r="Y104" s="94"/>
      <c r="Z104" s="94"/>
      <c r="AA104" s="94"/>
      <c r="AB104" s="94"/>
      <c r="AC104" s="94"/>
      <c r="AD104" s="94"/>
      <c r="AE104" s="94"/>
      <c r="AF104" s="94"/>
      <c r="AG104" s="94"/>
      <c r="AH104" s="94"/>
    </row>
    <row r="105" spans="1:34" x14ac:dyDescent="0.2">
      <c r="A105" s="1">
        <f t="shared" si="1"/>
        <v>105</v>
      </c>
      <c r="B105" t="s">
        <v>4794</v>
      </c>
      <c r="C105" s="1">
        <v>0</v>
      </c>
      <c r="D105" s="94">
        <v>0</v>
      </c>
      <c r="E105" s="94">
        <v>0</v>
      </c>
      <c r="F105" s="94">
        <v>0</v>
      </c>
      <c r="G105" s="94">
        <v>0</v>
      </c>
      <c r="H105" s="94">
        <v>0</v>
      </c>
      <c r="I105" s="94">
        <v>0</v>
      </c>
      <c r="J105" s="94">
        <v>0</v>
      </c>
      <c r="K105" s="94">
        <v>0</v>
      </c>
      <c r="L105" s="94">
        <v>0</v>
      </c>
      <c r="M105" s="94">
        <v>0</v>
      </c>
      <c r="N105" s="94">
        <v>0</v>
      </c>
      <c r="O105" s="94">
        <v>0</v>
      </c>
      <c r="P105" s="94"/>
      <c r="Q105" s="94">
        <v>0</v>
      </c>
      <c r="R105" s="94">
        <v>0</v>
      </c>
      <c r="S105" s="94">
        <v>0</v>
      </c>
      <c r="T105" s="94"/>
      <c r="U105" s="94"/>
      <c r="V105" s="94"/>
      <c r="W105" s="94"/>
      <c r="X105" s="94"/>
      <c r="Y105" s="94"/>
      <c r="Z105" s="94"/>
      <c r="AA105" s="94"/>
      <c r="AB105" s="94"/>
      <c r="AC105" s="94"/>
      <c r="AD105" s="94"/>
      <c r="AE105" s="94"/>
      <c r="AF105" s="94"/>
      <c r="AG105" s="94"/>
      <c r="AH105" s="94"/>
    </row>
    <row r="106" spans="1:34" x14ac:dyDescent="0.2">
      <c r="A106" s="1">
        <f t="shared" si="1"/>
        <v>106</v>
      </c>
      <c r="B106" t="s">
        <v>4795</v>
      </c>
      <c r="C106" s="1">
        <v>0</v>
      </c>
      <c r="D106" s="94">
        <v>0</v>
      </c>
      <c r="E106" s="94">
        <v>0</v>
      </c>
      <c r="F106" s="94" t="s">
        <v>4922</v>
      </c>
      <c r="G106" s="94">
        <v>0</v>
      </c>
      <c r="H106" s="94">
        <v>0</v>
      </c>
      <c r="I106" s="94">
        <v>0</v>
      </c>
      <c r="J106" s="94">
        <v>0</v>
      </c>
      <c r="K106" s="94">
        <v>0</v>
      </c>
      <c r="L106" s="94">
        <v>0</v>
      </c>
      <c r="M106" s="94">
        <v>0</v>
      </c>
      <c r="N106" s="94">
        <v>0</v>
      </c>
      <c r="O106" s="94" t="s">
        <v>4874</v>
      </c>
      <c r="P106" s="94"/>
      <c r="Q106" s="94">
        <v>0</v>
      </c>
      <c r="R106" s="94">
        <v>0</v>
      </c>
      <c r="S106" s="94">
        <v>0</v>
      </c>
      <c r="T106" s="94"/>
      <c r="U106" s="94"/>
      <c r="V106" s="94"/>
      <c r="W106" s="94"/>
      <c r="X106" s="94"/>
      <c r="Y106" s="94"/>
      <c r="Z106" s="94"/>
      <c r="AA106" s="94"/>
      <c r="AB106" s="94"/>
      <c r="AC106" s="94"/>
      <c r="AD106" s="94"/>
      <c r="AE106" s="94"/>
      <c r="AF106" s="94"/>
      <c r="AG106" s="94"/>
      <c r="AH106" s="94"/>
    </row>
    <row r="107" spans="1:34" x14ac:dyDescent="0.2">
      <c r="A107" s="1">
        <f t="shared" si="1"/>
        <v>107</v>
      </c>
      <c r="B107" t="s">
        <v>4796</v>
      </c>
      <c r="C107" s="1">
        <v>0</v>
      </c>
      <c r="D107" s="95">
        <v>0</v>
      </c>
      <c r="E107" s="95">
        <v>0</v>
      </c>
      <c r="F107" s="95">
        <v>12</v>
      </c>
      <c r="G107" s="95">
        <v>0</v>
      </c>
      <c r="H107" s="95">
        <v>0</v>
      </c>
      <c r="I107" s="95">
        <v>0</v>
      </c>
      <c r="J107" s="95">
        <v>0</v>
      </c>
      <c r="K107" s="95">
        <v>0</v>
      </c>
      <c r="L107" s="95">
        <v>0</v>
      </c>
      <c r="M107" s="95">
        <v>0</v>
      </c>
      <c r="N107" s="95">
        <v>0</v>
      </c>
      <c r="O107" s="95">
        <v>14</v>
      </c>
      <c r="P107" s="95"/>
      <c r="Q107" s="95">
        <v>0</v>
      </c>
      <c r="R107" s="95">
        <v>0</v>
      </c>
      <c r="S107" s="95">
        <v>0</v>
      </c>
      <c r="T107" s="95"/>
      <c r="U107" s="95"/>
      <c r="V107" s="95"/>
      <c r="W107" s="95"/>
      <c r="X107" s="95"/>
      <c r="Y107" s="95"/>
      <c r="Z107" s="95"/>
      <c r="AA107" s="95"/>
      <c r="AB107" s="95"/>
      <c r="AC107" s="95"/>
      <c r="AD107" s="95"/>
      <c r="AE107" s="95"/>
      <c r="AF107" s="95"/>
      <c r="AG107" s="95"/>
      <c r="AH107" s="95"/>
    </row>
    <row r="108" spans="1:34" x14ac:dyDescent="0.2">
      <c r="A108" s="1">
        <f t="shared" si="1"/>
        <v>108</v>
      </c>
      <c r="B108" t="s">
        <v>4797</v>
      </c>
      <c r="C108" s="1">
        <v>0</v>
      </c>
      <c r="D108" s="95">
        <v>0</v>
      </c>
      <c r="E108" s="95">
        <v>0</v>
      </c>
      <c r="F108" s="95" t="s">
        <v>4926</v>
      </c>
      <c r="G108" s="95">
        <v>0</v>
      </c>
      <c r="H108" s="95">
        <v>0</v>
      </c>
      <c r="I108" s="95">
        <v>0</v>
      </c>
      <c r="J108" s="95">
        <v>0</v>
      </c>
      <c r="K108" s="95">
        <v>0</v>
      </c>
      <c r="L108" s="95">
        <v>0</v>
      </c>
      <c r="M108" s="95">
        <v>0</v>
      </c>
      <c r="N108" s="95">
        <v>0</v>
      </c>
      <c r="O108" s="95">
        <v>0</v>
      </c>
      <c r="P108" s="95"/>
      <c r="Q108" s="95">
        <v>0</v>
      </c>
      <c r="R108" s="95">
        <v>0</v>
      </c>
      <c r="S108" s="95">
        <v>0</v>
      </c>
      <c r="T108" s="95"/>
      <c r="U108" s="95"/>
      <c r="V108" s="95"/>
      <c r="W108" s="95"/>
      <c r="X108" s="95"/>
      <c r="Y108" s="95"/>
      <c r="Z108" s="95"/>
      <c r="AA108" s="95"/>
      <c r="AB108" s="95"/>
      <c r="AC108" s="95"/>
      <c r="AD108" s="95"/>
      <c r="AE108" s="95"/>
      <c r="AF108" s="95"/>
      <c r="AG108" s="95"/>
      <c r="AH108" s="95"/>
    </row>
    <row r="109" spans="1:34" x14ac:dyDescent="0.2">
      <c r="A109" s="1">
        <f t="shared" si="1"/>
        <v>109</v>
      </c>
      <c r="B109" t="s">
        <v>4798</v>
      </c>
      <c r="C109" s="1">
        <v>0</v>
      </c>
      <c r="D109" s="94">
        <v>0</v>
      </c>
      <c r="E109" s="94">
        <v>0</v>
      </c>
      <c r="F109" s="94">
        <v>9</v>
      </c>
      <c r="G109" s="94">
        <v>0</v>
      </c>
      <c r="H109" s="94">
        <v>0</v>
      </c>
      <c r="I109" s="94">
        <v>0</v>
      </c>
      <c r="J109" s="94">
        <v>0</v>
      </c>
      <c r="K109" s="94">
        <v>0</v>
      </c>
      <c r="L109" s="94">
        <v>0</v>
      </c>
      <c r="M109" s="94">
        <v>0</v>
      </c>
      <c r="N109" s="94">
        <v>0</v>
      </c>
      <c r="O109" s="94">
        <v>0</v>
      </c>
      <c r="P109" s="94"/>
      <c r="Q109" s="94">
        <v>0</v>
      </c>
      <c r="R109" s="94">
        <v>0</v>
      </c>
      <c r="S109" s="94">
        <v>0</v>
      </c>
      <c r="T109" s="94"/>
      <c r="U109" s="94"/>
      <c r="V109" s="94"/>
      <c r="W109" s="94"/>
      <c r="X109" s="94"/>
      <c r="Y109" s="94"/>
      <c r="Z109" s="94"/>
      <c r="AA109" s="94"/>
      <c r="AB109" s="94"/>
      <c r="AC109" s="94"/>
      <c r="AD109" s="94"/>
      <c r="AE109" s="94"/>
      <c r="AF109" s="94"/>
      <c r="AG109" s="94"/>
      <c r="AH109" s="94"/>
    </row>
    <row r="110" spans="1:34" x14ac:dyDescent="0.2">
      <c r="A110" s="1">
        <f t="shared" si="1"/>
        <v>110</v>
      </c>
      <c r="B110" t="s">
        <v>4799</v>
      </c>
      <c r="C110" s="1">
        <v>0</v>
      </c>
      <c r="D110" s="94">
        <v>0</v>
      </c>
      <c r="E110" s="94">
        <v>0</v>
      </c>
      <c r="F110" s="94">
        <v>0</v>
      </c>
      <c r="G110" s="94">
        <v>0</v>
      </c>
      <c r="H110" s="94">
        <v>0</v>
      </c>
      <c r="I110" s="94">
        <v>0</v>
      </c>
      <c r="J110" s="94">
        <v>0</v>
      </c>
      <c r="K110" s="94">
        <v>0</v>
      </c>
      <c r="L110" s="94">
        <v>0</v>
      </c>
      <c r="M110" s="94">
        <v>0</v>
      </c>
      <c r="N110" s="94">
        <v>0</v>
      </c>
      <c r="O110" s="94">
        <v>0</v>
      </c>
      <c r="P110" s="94"/>
      <c r="Q110" s="94">
        <v>0</v>
      </c>
      <c r="R110" s="94">
        <v>0</v>
      </c>
      <c r="S110" s="94">
        <v>0</v>
      </c>
      <c r="T110" s="94"/>
      <c r="U110" s="94"/>
      <c r="V110" s="94"/>
      <c r="W110" s="94"/>
      <c r="X110" s="94"/>
      <c r="Y110" s="94"/>
      <c r="Z110" s="94"/>
      <c r="AA110" s="94"/>
      <c r="AB110" s="94"/>
      <c r="AC110" s="94"/>
      <c r="AD110" s="94"/>
      <c r="AE110" s="94"/>
      <c r="AF110" s="94"/>
      <c r="AG110" s="94"/>
      <c r="AH110" s="94"/>
    </row>
    <row r="111" spans="1:34" x14ac:dyDescent="0.2">
      <c r="A111" s="1">
        <f t="shared" si="1"/>
        <v>111</v>
      </c>
      <c r="B111" t="s">
        <v>4800</v>
      </c>
      <c r="C111" s="1">
        <v>0</v>
      </c>
      <c r="D111" s="94">
        <v>0</v>
      </c>
      <c r="E111" s="94">
        <v>0</v>
      </c>
      <c r="F111" s="94">
        <v>0</v>
      </c>
      <c r="G111" s="94">
        <v>0</v>
      </c>
      <c r="H111" s="94">
        <v>0</v>
      </c>
      <c r="I111" s="94">
        <v>0</v>
      </c>
      <c r="J111" s="94">
        <v>0</v>
      </c>
      <c r="K111" s="94">
        <v>0</v>
      </c>
      <c r="L111" s="94">
        <v>0</v>
      </c>
      <c r="M111" s="94">
        <v>0</v>
      </c>
      <c r="N111" s="94">
        <v>0</v>
      </c>
      <c r="O111" s="94">
        <v>0</v>
      </c>
      <c r="P111" s="94"/>
      <c r="Q111" s="94">
        <v>0</v>
      </c>
      <c r="R111" s="94">
        <v>0</v>
      </c>
      <c r="S111" s="94">
        <v>0</v>
      </c>
      <c r="T111" s="94"/>
      <c r="U111" s="94"/>
      <c r="V111" s="94"/>
      <c r="W111" s="94"/>
      <c r="X111" s="94"/>
      <c r="Y111" s="94"/>
      <c r="Z111" s="94"/>
      <c r="AA111" s="94"/>
      <c r="AB111" s="94"/>
      <c r="AC111" s="94"/>
      <c r="AD111" s="94"/>
      <c r="AE111" s="94"/>
      <c r="AF111" s="94"/>
      <c r="AG111" s="94"/>
      <c r="AH111" s="94"/>
    </row>
    <row r="112" spans="1:34" x14ac:dyDescent="0.2">
      <c r="A112" s="1">
        <f t="shared" si="1"/>
        <v>112</v>
      </c>
      <c r="B112" t="s">
        <v>4801</v>
      </c>
      <c r="C112" s="1">
        <v>0</v>
      </c>
      <c r="D112" s="94">
        <v>0</v>
      </c>
      <c r="E112" s="94">
        <v>0</v>
      </c>
      <c r="F112" s="94" t="s">
        <v>4922</v>
      </c>
      <c r="G112" s="94">
        <v>0</v>
      </c>
      <c r="H112" s="94">
        <v>0</v>
      </c>
      <c r="I112" s="94">
        <v>0</v>
      </c>
      <c r="J112" s="94">
        <v>0</v>
      </c>
      <c r="K112" s="94">
        <v>0</v>
      </c>
      <c r="L112" s="94">
        <v>0</v>
      </c>
      <c r="M112" s="94">
        <v>0</v>
      </c>
      <c r="N112" s="94">
        <v>0</v>
      </c>
      <c r="O112" s="94">
        <v>0</v>
      </c>
      <c r="P112" s="94"/>
      <c r="Q112" s="94">
        <v>0</v>
      </c>
      <c r="R112" s="94">
        <v>0</v>
      </c>
      <c r="S112" s="94">
        <v>0</v>
      </c>
      <c r="T112" s="94"/>
      <c r="U112" s="94"/>
      <c r="V112" s="94"/>
      <c r="W112" s="94"/>
      <c r="X112" s="94"/>
      <c r="Y112" s="94"/>
      <c r="Z112" s="94"/>
      <c r="AA112" s="94"/>
      <c r="AB112" s="94"/>
      <c r="AC112" s="94"/>
      <c r="AD112" s="94"/>
      <c r="AE112" s="94"/>
      <c r="AF112" s="94"/>
      <c r="AG112" s="94"/>
      <c r="AH112" s="94"/>
    </row>
    <row r="113" spans="1:34" x14ac:dyDescent="0.2">
      <c r="A113" s="1">
        <f t="shared" si="1"/>
        <v>113</v>
      </c>
      <c r="B113" t="s">
        <v>4802</v>
      </c>
      <c r="C113" s="1">
        <v>0</v>
      </c>
      <c r="D113" s="95">
        <v>0</v>
      </c>
      <c r="E113" s="95">
        <v>0</v>
      </c>
      <c r="F113" s="95">
        <v>12</v>
      </c>
      <c r="G113" s="95">
        <v>0</v>
      </c>
      <c r="H113" s="95">
        <v>0</v>
      </c>
      <c r="I113" s="95">
        <v>0</v>
      </c>
      <c r="J113" s="95">
        <v>0</v>
      </c>
      <c r="K113" s="95">
        <v>0</v>
      </c>
      <c r="L113" s="95">
        <v>0</v>
      </c>
      <c r="M113" s="95">
        <v>0</v>
      </c>
      <c r="N113" s="95">
        <v>0</v>
      </c>
      <c r="O113" s="95">
        <v>0</v>
      </c>
      <c r="P113" s="95"/>
      <c r="Q113" s="95">
        <v>0</v>
      </c>
      <c r="R113" s="95">
        <v>0</v>
      </c>
      <c r="S113" s="95">
        <v>0</v>
      </c>
      <c r="T113" s="95"/>
      <c r="U113" s="95"/>
      <c r="V113" s="95"/>
      <c r="W113" s="95"/>
      <c r="X113" s="95"/>
      <c r="Y113" s="95"/>
      <c r="Z113" s="95"/>
      <c r="AA113" s="95"/>
      <c r="AB113" s="95"/>
      <c r="AC113" s="95"/>
      <c r="AD113" s="95"/>
      <c r="AE113" s="95"/>
      <c r="AF113" s="95"/>
      <c r="AG113" s="95"/>
      <c r="AH113" s="95"/>
    </row>
    <row r="114" spans="1:34" x14ac:dyDescent="0.2">
      <c r="A114" s="1">
        <f t="shared" si="1"/>
        <v>114</v>
      </c>
      <c r="B114" t="s">
        <v>17</v>
      </c>
      <c r="C114" s="1">
        <v>0</v>
      </c>
      <c r="D114" s="96">
        <v>6</v>
      </c>
      <c r="E114" s="96">
        <v>5</v>
      </c>
      <c r="F114" s="96">
        <v>9</v>
      </c>
      <c r="G114" s="96">
        <v>6</v>
      </c>
      <c r="H114" s="96">
        <v>10</v>
      </c>
      <c r="I114" s="96">
        <v>7</v>
      </c>
      <c r="J114" s="96">
        <v>8</v>
      </c>
      <c r="K114" s="96">
        <v>10</v>
      </c>
      <c r="L114" s="96">
        <v>5</v>
      </c>
      <c r="M114" s="96">
        <v>7</v>
      </c>
      <c r="N114" s="96">
        <v>11</v>
      </c>
      <c r="O114" s="96">
        <v>10</v>
      </c>
      <c r="P114" s="96"/>
      <c r="Q114" s="96">
        <v>4</v>
      </c>
      <c r="R114" s="96">
        <v>3</v>
      </c>
      <c r="S114" s="96">
        <v>6</v>
      </c>
      <c r="T114" s="96"/>
      <c r="U114" s="96"/>
      <c r="V114" s="96"/>
      <c r="W114" s="96"/>
      <c r="X114" s="96"/>
      <c r="Y114" s="96"/>
      <c r="Z114" s="96"/>
      <c r="AA114" s="96"/>
      <c r="AB114" s="96"/>
      <c r="AC114" s="96"/>
      <c r="AD114" s="96"/>
      <c r="AE114" s="96"/>
      <c r="AF114" s="96"/>
      <c r="AG114" s="96"/>
      <c r="AH114" s="96"/>
    </row>
    <row r="115" spans="1:34" x14ac:dyDescent="0.2">
      <c r="A115" s="1">
        <f t="shared" si="1"/>
        <v>115</v>
      </c>
      <c r="B115" t="s">
        <v>4803</v>
      </c>
      <c r="C115" s="1">
        <v>0</v>
      </c>
      <c r="D115" s="96">
        <v>10</v>
      </c>
      <c r="E115" s="96">
        <v>9</v>
      </c>
      <c r="F115" s="96">
        <v>13</v>
      </c>
      <c r="G115" s="96">
        <v>10</v>
      </c>
      <c r="H115" s="96">
        <v>14</v>
      </c>
      <c r="I115" s="96">
        <v>9</v>
      </c>
      <c r="J115" s="96">
        <v>9</v>
      </c>
      <c r="K115" s="96">
        <v>14</v>
      </c>
      <c r="L115" s="96">
        <v>8</v>
      </c>
      <c r="M115" s="96">
        <v>10</v>
      </c>
      <c r="N115" s="96">
        <v>14</v>
      </c>
      <c r="O115" s="96">
        <v>14</v>
      </c>
      <c r="P115" s="96"/>
      <c r="Q115" s="96">
        <v>7</v>
      </c>
      <c r="R115" s="96">
        <v>6</v>
      </c>
      <c r="S115" s="96">
        <v>11</v>
      </c>
      <c r="T115" s="96"/>
      <c r="U115" s="96"/>
      <c r="V115" s="96"/>
      <c r="W115" s="96"/>
      <c r="X115" s="96"/>
      <c r="Y115" s="96"/>
      <c r="Z115" s="96"/>
      <c r="AA115" s="96"/>
      <c r="AB115" s="96"/>
      <c r="AC115" s="96"/>
      <c r="AD115" s="96"/>
      <c r="AE115" s="96"/>
      <c r="AF115" s="96"/>
      <c r="AG115" s="96"/>
      <c r="AH115" s="96"/>
    </row>
    <row r="116" spans="1:34" ht="25.5" x14ac:dyDescent="0.2">
      <c r="A116" s="1">
        <f t="shared" si="1"/>
        <v>116</v>
      </c>
      <c r="B116" t="s">
        <v>18</v>
      </c>
      <c r="C116" s="1">
        <v>0</v>
      </c>
      <c r="D116" s="86" t="s">
        <v>4689</v>
      </c>
      <c r="E116" s="86" t="s">
        <v>4877</v>
      </c>
      <c r="F116" s="86" t="s">
        <v>4927</v>
      </c>
      <c r="G116" s="86" t="s">
        <v>4937</v>
      </c>
      <c r="H116" s="86" t="s">
        <v>3681</v>
      </c>
      <c r="I116" s="86" t="s">
        <v>34</v>
      </c>
      <c r="J116" s="86" t="s">
        <v>34</v>
      </c>
      <c r="K116" s="86" t="s">
        <v>5067</v>
      </c>
      <c r="L116" s="86" t="s">
        <v>5079</v>
      </c>
      <c r="M116" s="86" t="s">
        <v>5170</v>
      </c>
      <c r="N116" s="86" t="s">
        <v>34</v>
      </c>
      <c r="O116" s="86" t="s">
        <v>5113</v>
      </c>
      <c r="Q116" s="86" t="s">
        <v>51</v>
      </c>
      <c r="R116" s="86" t="s">
        <v>5129</v>
      </c>
      <c r="S116" s="86" t="s">
        <v>5141</v>
      </c>
    </row>
    <row r="117" spans="1:34" x14ac:dyDescent="0.2">
      <c r="A117" s="1">
        <f t="shared" si="1"/>
        <v>117</v>
      </c>
      <c r="B117" t="s">
        <v>19</v>
      </c>
      <c r="C117" s="1">
        <v>0</v>
      </c>
      <c r="D117" s="86" t="s">
        <v>33</v>
      </c>
      <c r="E117" s="86" t="s">
        <v>34</v>
      </c>
      <c r="F117" s="86" t="s">
        <v>33</v>
      </c>
      <c r="G117" s="86" t="s">
        <v>36</v>
      </c>
      <c r="H117" s="86" t="s">
        <v>34</v>
      </c>
      <c r="I117" s="86" t="s">
        <v>34</v>
      </c>
      <c r="J117" s="86" t="s">
        <v>34</v>
      </c>
      <c r="K117" s="86" t="s">
        <v>39</v>
      </c>
      <c r="L117" s="86" t="s">
        <v>47</v>
      </c>
      <c r="M117" s="86" t="s">
        <v>33</v>
      </c>
      <c r="N117" s="86" t="s">
        <v>34</v>
      </c>
      <c r="O117" s="86" t="s">
        <v>33</v>
      </c>
      <c r="Q117" s="86" t="s">
        <v>34</v>
      </c>
      <c r="R117" s="86" t="s">
        <v>34</v>
      </c>
      <c r="S117" s="86" t="s">
        <v>34</v>
      </c>
    </row>
    <row r="118" spans="1:34" ht="25.5" x14ac:dyDescent="0.2">
      <c r="A118" s="1">
        <f t="shared" si="1"/>
        <v>118</v>
      </c>
      <c r="B118" s="18" t="s">
        <v>4864</v>
      </c>
      <c r="C118" s="1">
        <v>0</v>
      </c>
      <c r="D118" s="86" t="s">
        <v>34</v>
      </c>
      <c r="E118" s="86" t="s">
        <v>34</v>
      </c>
      <c r="F118" s="86" t="s">
        <v>34</v>
      </c>
      <c r="G118" s="86" t="s">
        <v>34</v>
      </c>
      <c r="H118" s="86" t="s">
        <v>34</v>
      </c>
      <c r="I118" s="86" t="s">
        <v>5043</v>
      </c>
      <c r="J118" s="86" t="s">
        <v>5162</v>
      </c>
      <c r="K118" s="86" t="s">
        <v>34</v>
      </c>
      <c r="L118" s="86" t="s">
        <v>34</v>
      </c>
      <c r="M118" s="86" t="s">
        <v>34</v>
      </c>
      <c r="N118" s="86" t="s">
        <v>5096</v>
      </c>
      <c r="O118" s="86" t="s">
        <v>5114</v>
      </c>
      <c r="Q118" s="86" t="s">
        <v>34</v>
      </c>
      <c r="R118" s="86" t="s">
        <v>34</v>
      </c>
      <c r="S118" s="86" t="s">
        <v>34</v>
      </c>
    </row>
    <row r="119" spans="1:34" x14ac:dyDescent="0.2">
      <c r="A119" s="1">
        <f t="shared" si="1"/>
        <v>119</v>
      </c>
      <c r="B119" t="s">
        <v>4804</v>
      </c>
      <c r="C119" s="1">
        <v>0</v>
      </c>
      <c r="D119" s="97">
        <v>0</v>
      </c>
      <c r="E119" s="97">
        <v>0</v>
      </c>
      <c r="F119" s="97">
        <v>0</v>
      </c>
      <c r="G119" s="97">
        <v>0</v>
      </c>
      <c r="H119" s="97">
        <v>0</v>
      </c>
      <c r="I119" s="97" t="s">
        <v>161</v>
      </c>
      <c r="J119" s="97" t="s">
        <v>5163</v>
      </c>
      <c r="K119" s="97">
        <v>0</v>
      </c>
      <c r="L119" s="97">
        <v>0</v>
      </c>
      <c r="M119" s="97">
        <v>0</v>
      </c>
      <c r="N119" s="97" t="s">
        <v>5097</v>
      </c>
      <c r="O119" s="97" t="s">
        <v>87</v>
      </c>
      <c r="P119" s="97"/>
      <c r="Q119" s="97">
        <v>0</v>
      </c>
      <c r="R119" s="97">
        <v>0</v>
      </c>
      <c r="S119" s="97">
        <v>0</v>
      </c>
      <c r="T119" s="97"/>
      <c r="U119" s="97"/>
      <c r="V119" s="97"/>
      <c r="W119" s="97"/>
      <c r="X119" s="97"/>
      <c r="Y119" s="97"/>
      <c r="Z119" s="97"/>
      <c r="AA119" s="97"/>
      <c r="AB119" s="97"/>
      <c r="AC119" s="97"/>
      <c r="AD119" s="97"/>
      <c r="AE119" s="97"/>
      <c r="AF119" s="97"/>
      <c r="AG119" s="97"/>
      <c r="AH119" s="97"/>
    </row>
    <row r="120" spans="1:34" x14ac:dyDescent="0.2">
      <c r="A120" s="1">
        <f t="shared" si="1"/>
        <v>120</v>
      </c>
      <c r="B120" t="s">
        <v>4804</v>
      </c>
      <c r="C120" s="1">
        <v>0</v>
      </c>
      <c r="D120" s="97">
        <v>0</v>
      </c>
      <c r="E120" s="97">
        <v>0</v>
      </c>
      <c r="F120" s="97">
        <v>0</v>
      </c>
      <c r="G120" s="97">
        <v>0</v>
      </c>
      <c r="H120" s="97">
        <v>0</v>
      </c>
      <c r="I120" s="97" t="s">
        <v>172</v>
      </c>
      <c r="J120" s="97" t="s">
        <v>5164</v>
      </c>
      <c r="K120" s="97">
        <v>0</v>
      </c>
      <c r="L120" s="97">
        <v>0</v>
      </c>
      <c r="M120" s="97">
        <v>0</v>
      </c>
      <c r="N120" s="97" t="s">
        <v>5098</v>
      </c>
      <c r="O120" s="97" t="s">
        <v>244</v>
      </c>
      <c r="P120" s="97"/>
      <c r="Q120" s="97">
        <v>0</v>
      </c>
      <c r="R120" s="97">
        <v>0</v>
      </c>
      <c r="S120" s="97">
        <v>0</v>
      </c>
      <c r="T120" s="97"/>
      <c r="U120" s="97"/>
      <c r="V120" s="97"/>
      <c r="W120" s="97"/>
      <c r="X120" s="97"/>
      <c r="Y120" s="97"/>
      <c r="Z120" s="97"/>
      <c r="AA120" s="97"/>
      <c r="AB120" s="97"/>
      <c r="AC120" s="97"/>
      <c r="AD120" s="97"/>
      <c r="AE120" s="97"/>
      <c r="AF120" s="97"/>
      <c r="AG120" s="97"/>
      <c r="AH120" s="97"/>
    </row>
    <row r="121" spans="1:34" x14ac:dyDescent="0.2">
      <c r="A121" s="1">
        <f t="shared" si="1"/>
        <v>121</v>
      </c>
      <c r="B121" t="s">
        <v>4804</v>
      </c>
      <c r="C121" s="1">
        <v>0</v>
      </c>
      <c r="D121" s="97">
        <v>0</v>
      </c>
      <c r="E121" s="97">
        <v>0</v>
      </c>
      <c r="F121" s="97">
        <v>0</v>
      </c>
      <c r="G121" s="97">
        <v>0</v>
      </c>
      <c r="H121" s="97">
        <v>0</v>
      </c>
      <c r="I121" s="97" t="s">
        <v>187</v>
      </c>
      <c r="J121" s="97" t="s">
        <v>5165</v>
      </c>
      <c r="K121" s="97">
        <v>0</v>
      </c>
      <c r="L121" s="97">
        <v>0</v>
      </c>
      <c r="M121" s="97">
        <v>0</v>
      </c>
      <c r="N121" s="97" t="s">
        <v>53</v>
      </c>
      <c r="O121" s="97">
        <v>0</v>
      </c>
      <c r="P121" s="97"/>
      <c r="Q121" s="97">
        <v>0</v>
      </c>
      <c r="R121" s="97">
        <v>0</v>
      </c>
      <c r="S121" s="97">
        <v>0</v>
      </c>
      <c r="T121" s="97"/>
      <c r="U121" s="97"/>
      <c r="V121" s="97"/>
      <c r="W121" s="97"/>
      <c r="X121" s="97"/>
      <c r="Y121" s="97"/>
      <c r="Z121" s="97"/>
      <c r="AA121" s="97"/>
      <c r="AB121" s="97"/>
      <c r="AC121" s="97"/>
      <c r="AD121" s="97"/>
      <c r="AE121" s="97"/>
      <c r="AF121" s="97"/>
      <c r="AG121" s="97"/>
      <c r="AH121" s="97"/>
    </row>
    <row r="122" spans="1:34" x14ac:dyDescent="0.2">
      <c r="A122" s="1">
        <f t="shared" si="1"/>
        <v>122</v>
      </c>
      <c r="B122" t="s">
        <v>4804</v>
      </c>
      <c r="C122" s="1">
        <v>0</v>
      </c>
      <c r="D122" s="97">
        <v>0</v>
      </c>
      <c r="E122" s="97">
        <v>0</v>
      </c>
      <c r="F122" s="97">
        <v>0</v>
      </c>
      <c r="G122" s="97">
        <v>0</v>
      </c>
      <c r="H122" s="97">
        <v>0</v>
      </c>
      <c r="I122" s="97" t="s">
        <v>5044</v>
      </c>
      <c r="J122" s="97" t="s">
        <v>187</v>
      </c>
      <c r="K122" s="97">
        <v>0</v>
      </c>
      <c r="L122" s="97">
        <v>0</v>
      </c>
      <c r="M122" s="97">
        <v>0</v>
      </c>
      <c r="N122" s="97" t="s">
        <v>212</v>
      </c>
      <c r="O122" s="97">
        <v>0</v>
      </c>
      <c r="P122" s="97"/>
      <c r="Q122" s="97">
        <v>0</v>
      </c>
      <c r="R122" s="97">
        <v>0</v>
      </c>
      <c r="S122" s="97">
        <v>0</v>
      </c>
      <c r="T122" s="97"/>
      <c r="U122" s="97"/>
      <c r="V122" s="97"/>
      <c r="W122" s="97"/>
      <c r="X122" s="97"/>
      <c r="Y122" s="97"/>
      <c r="Z122" s="97"/>
      <c r="AA122" s="97"/>
      <c r="AB122" s="97"/>
      <c r="AC122" s="97"/>
      <c r="AD122" s="97"/>
      <c r="AE122" s="97"/>
      <c r="AF122" s="97"/>
      <c r="AG122" s="97"/>
      <c r="AH122" s="97"/>
    </row>
    <row r="123" spans="1:34" x14ac:dyDescent="0.2">
      <c r="A123" s="1">
        <f t="shared" si="1"/>
        <v>123</v>
      </c>
      <c r="B123" t="s">
        <v>4804</v>
      </c>
      <c r="C123" s="1">
        <v>0</v>
      </c>
      <c r="D123" s="97">
        <v>0</v>
      </c>
      <c r="E123" s="97">
        <v>0</v>
      </c>
      <c r="F123" s="97">
        <v>0</v>
      </c>
      <c r="G123" s="97">
        <v>0</v>
      </c>
      <c r="H123" s="97">
        <v>0</v>
      </c>
      <c r="I123" s="97">
        <v>0</v>
      </c>
      <c r="J123" s="97" t="s">
        <v>191</v>
      </c>
      <c r="K123" s="97">
        <v>0</v>
      </c>
      <c r="L123" s="97">
        <v>0</v>
      </c>
      <c r="M123" s="97">
        <v>0</v>
      </c>
      <c r="N123" s="97" t="s">
        <v>5099</v>
      </c>
      <c r="O123" s="97">
        <v>0</v>
      </c>
      <c r="P123" s="97"/>
      <c r="Q123" s="97">
        <v>0</v>
      </c>
      <c r="R123" s="97">
        <v>0</v>
      </c>
      <c r="S123" s="97">
        <v>0</v>
      </c>
      <c r="T123" s="97"/>
      <c r="U123" s="97"/>
      <c r="V123" s="97"/>
      <c r="W123" s="97"/>
      <c r="X123" s="97"/>
      <c r="Y123" s="97"/>
      <c r="Z123" s="97"/>
      <c r="AA123" s="97"/>
      <c r="AB123" s="97"/>
      <c r="AC123" s="97"/>
      <c r="AD123" s="97"/>
      <c r="AE123" s="97"/>
      <c r="AF123" s="97"/>
      <c r="AG123" s="97"/>
      <c r="AH123" s="97"/>
    </row>
    <row r="124" spans="1:34" x14ac:dyDescent="0.2">
      <c r="A124" s="1">
        <f t="shared" si="1"/>
        <v>124</v>
      </c>
      <c r="B124" t="s">
        <v>4804</v>
      </c>
      <c r="C124" s="1">
        <v>0</v>
      </c>
      <c r="D124" s="97">
        <v>0</v>
      </c>
      <c r="E124" s="97">
        <v>0</v>
      </c>
      <c r="F124" s="97">
        <v>0</v>
      </c>
      <c r="G124" s="97">
        <v>0</v>
      </c>
      <c r="H124" s="97">
        <v>0</v>
      </c>
      <c r="I124" s="97">
        <v>0</v>
      </c>
      <c r="J124" s="97" t="s">
        <v>5055</v>
      </c>
      <c r="K124" s="97">
        <v>0</v>
      </c>
      <c r="L124" s="97">
        <v>0</v>
      </c>
      <c r="M124" s="97">
        <v>0</v>
      </c>
      <c r="N124" s="97" t="s">
        <v>244</v>
      </c>
      <c r="O124" s="97">
        <v>0</v>
      </c>
      <c r="P124" s="97"/>
      <c r="Q124" s="97">
        <v>0</v>
      </c>
      <c r="R124" s="97">
        <v>0</v>
      </c>
      <c r="S124" s="97">
        <v>0</v>
      </c>
      <c r="T124" s="97"/>
      <c r="U124" s="97"/>
      <c r="V124" s="97"/>
      <c r="W124" s="97"/>
      <c r="X124" s="97"/>
      <c r="Y124" s="97"/>
      <c r="Z124" s="97"/>
      <c r="AA124" s="97"/>
      <c r="AB124" s="97"/>
      <c r="AC124" s="97"/>
      <c r="AD124" s="97"/>
      <c r="AE124" s="97"/>
      <c r="AF124" s="97"/>
      <c r="AG124" s="97"/>
      <c r="AH124" s="97"/>
    </row>
    <row r="125" spans="1:34" x14ac:dyDescent="0.2">
      <c r="A125" s="1">
        <f t="shared" si="1"/>
        <v>125</v>
      </c>
      <c r="B125" t="s">
        <v>4804</v>
      </c>
      <c r="C125" s="1">
        <v>0</v>
      </c>
      <c r="D125" s="97">
        <v>0</v>
      </c>
      <c r="E125" s="97">
        <v>0</v>
      </c>
      <c r="F125" s="97">
        <v>0</v>
      </c>
      <c r="G125" s="97">
        <v>0</v>
      </c>
      <c r="H125" s="97">
        <v>0</v>
      </c>
      <c r="I125" s="97">
        <v>0</v>
      </c>
      <c r="J125" s="97" t="s">
        <v>212</v>
      </c>
      <c r="K125" s="97">
        <v>0</v>
      </c>
      <c r="L125" s="97">
        <v>0</v>
      </c>
      <c r="M125" s="97">
        <v>0</v>
      </c>
      <c r="N125" s="97">
        <v>0</v>
      </c>
      <c r="O125" s="97">
        <v>0</v>
      </c>
      <c r="P125" s="97"/>
      <c r="Q125" s="97">
        <v>0</v>
      </c>
      <c r="R125" s="97">
        <v>0</v>
      </c>
      <c r="S125" s="97">
        <v>0</v>
      </c>
      <c r="T125" s="97"/>
      <c r="U125" s="97"/>
      <c r="V125" s="97"/>
      <c r="W125" s="97"/>
      <c r="X125" s="97"/>
      <c r="Y125" s="97"/>
      <c r="Z125" s="97"/>
      <c r="AA125" s="97"/>
      <c r="AB125" s="97"/>
      <c r="AC125" s="97"/>
      <c r="AD125" s="97"/>
      <c r="AE125" s="97"/>
      <c r="AF125" s="97"/>
      <c r="AG125" s="97"/>
      <c r="AH125" s="97"/>
    </row>
    <row r="126" spans="1:34" x14ac:dyDescent="0.2">
      <c r="A126" s="1">
        <f t="shared" si="1"/>
        <v>126</v>
      </c>
      <c r="B126" t="s">
        <v>4804</v>
      </c>
      <c r="C126" s="1">
        <v>0</v>
      </c>
      <c r="D126" s="97">
        <v>0</v>
      </c>
      <c r="E126" s="97">
        <v>0</v>
      </c>
      <c r="F126" s="97">
        <v>0</v>
      </c>
      <c r="G126" s="97">
        <v>0</v>
      </c>
      <c r="H126" s="97">
        <v>0</v>
      </c>
      <c r="I126" s="97">
        <v>0</v>
      </c>
      <c r="J126" s="97" t="s">
        <v>222</v>
      </c>
      <c r="K126" s="97">
        <v>0</v>
      </c>
      <c r="L126" s="97">
        <v>0</v>
      </c>
      <c r="M126" s="97">
        <v>0</v>
      </c>
      <c r="N126" s="97">
        <v>0</v>
      </c>
      <c r="O126" s="97">
        <v>0</v>
      </c>
      <c r="P126" s="97"/>
      <c r="Q126" s="97">
        <v>0</v>
      </c>
      <c r="R126" s="97">
        <v>0</v>
      </c>
      <c r="S126" s="97">
        <v>0</v>
      </c>
      <c r="T126" s="97"/>
      <c r="U126" s="97"/>
      <c r="V126" s="97"/>
      <c r="W126" s="97"/>
      <c r="X126" s="97"/>
      <c r="Y126" s="97"/>
      <c r="Z126" s="97"/>
      <c r="AA126" s="97"/>
      <c r="AB126" s="97"/>
      <c r="AC126" s="97"/>
      <c r="AD126" s="97"/>
      <c r="AE126" s="97"/>
      <c r="AF126" s="97"/>
      <c r="AG126" s="97"/>
      <c r="AH126" s="97"/>
    </row>
    <row r="127" spans="1:34" x14ac:dyDescent="0.2">
      <c r="A127" s="1">
        <f t="shared" si="1"/>
        <v>127</v>
      </c>
      <c r="B127" t="s">
        <v>4804</v>
      </c>
      <c r="C127" s="1">
        <v>0</v>
      </c>
      <c r="D127" s="97">
        <v>0</v>
      </c>
      <c r="E127" s="97">
        <v>0</v>
      </c>
      <c r="F127" s="97">
        <v>0</v>
      </c>
      <c r="G127" s="97">
        <v>0</v>
      </c>
      <c r="H127" s="97">
        <v>0</v>
      </c>
      <c r="I127" s="97">
        <v>0</v>
      </c>
      <c r="J127" s="97" t="s">
        <v>226</v>
      </c>
      <c r="K127" s="97">
        <v>0</v>
      </c>
      <c r="L127" s="97">
        <v>0</v>
      </c>
      <c r="M127" s="97">
        <v>0</v>
      </c>
      <c r="N127" s="97">
        <v>0</v>
      </c>
      <c r="O127" s="97">
        <v>0</v>
      </c>
      <c r="P127" s="97"/>
      <c r="Q127" s="97">
        <v>0</v>
      </c>
      <c r="R127" s="97">
        <v>0</v>
      </c>
      <c r="S127" s="97">
        <v>0</v>
      </c>
      <c r="T127" s="97"/>
      <c r="U127" s="97"/>
      <c r="V127" s="97"/>
      <c r="W127" s="97"/>
      <c r="X127" s="97"/>
      <c r="Y127" s="97"/>
      <c r="Z127" s="97"/>
      <c r="AA127" s="97"/>
      <c r="AB127" s="97"/>
      <c r="AC127" s="97"/>
      <c r="AD127" s="97"/>
      <c r="AE127" s="97"/>
      <c r="AF127" s="97"/>
      <c r="AG127" s="97"/>
      <c r="AH127" s="97"/>
    </row>
    <row r="128" spans="1:34" x14ac:dyDescent="0.2">
      <c r="A128" s="1">
        <f t="shared" si="1"/>
        <v>128</v>
      </c>
      <c r="B128" t="s">
        <v>4804</v>
      </c>
      <c r="C128" s="1">
        <v>0</v>
      </c>
      <c r="D128" s="97">
        <v>0</v>
      </c>
      <c r="E128" s="97">
        <v>0</v>
      </c>
      <c r="F128" s="97">
        <v>0</v>
      </c>
      <c r="G128" s="97">
        <v>0</v>
      </c>
      <c r="H128" s="97">
        <v>0</v>
      </c>
      <c r="I128" s="97">
        <v>0</v>
      </c>
      <c r="J128" s="97" t="s">
        <v>220</v>
      </c>
      <c r="K128" s="97">
        <v>0</v>
      </c>
      <c r="L128" s="97">
        <v>0</v>
      </c>
      <c r="M128" s="97">
        <v>0</v>
      </c>
      <c r="N128" s="97">
        <v>0</v>
      </c>
      <c r="O128" s="97">
        <v>0</v>
      </c>
      <c r="P128" s="97"/>
      <c r="Q128" s="97">
        <v>0</v>
      </c>
      <c r="R128" s="97">
        <v>0</v>
      </c>
      <c r="S128" s="97">
        <v>0</v>
      </c>
      <c r="T128" s="97"/>
      <c r="U128" s="97"/>
      <c r="V128" s="97"/>
      <c r="W128" s="97"/>
      <c r="X128" s="97"/>
      <c r="Y128" s="97"/>
      <c r="Z128" s="97"/>
      <c r="AA128" s="97"/>
      <c r="AB128" s="97"/>
      <c r="AC128" s="97"/>
      <c r="AD128" s="97"/>
      <c r="AE128" s="97"/>
      <c r="AF128" s="97"/>
      <c r="AG128" s="97"/>
      <c r="AH128" s="97"/>
    </row>
    <row r="129" spans="1:34" x14ac:dyDescent="0.2">
      <c r="A129" s="1">
        <f t="shared" si="1"/>
        <v>129</v>
      </c>
      <c r="B129" t="s">
        <v>4804</v>
      </c>
      <c r="C129" s="1">
        <v>0</v>
      </c>
      <c r="D129" s="97">
        <v>0</v>
      </c>
      <c r="E129" s="97">
        <v>0</v>
      </c>
      <c r="F129" s="97">
        <v>0</v>
      </c>
      <c r="G129" s="97">
        <v>0</v>
      </c>
      <c r="H129" s="97">
        <v>0</v>
      </c>
      <c r="I129" s="97">
        <v>0</v>
      </c>
      <c r="J129" s="97">
        <v>0</v>
      </c>
      <c r="K129" s="97">
        <v>0</v>
      </c>
      <c r="L129" s="97">
        <v>0</v>
      </c>
      <c r="M129" s="97">
        <v>0</v>
      </c>
      <c r="N129" s="97">
        <v>0</v>
      </c>
      <c r="O129" s="97">
        <v>0</v>
      </c>
      <c r="P129" s="97"/>
      <c r="Q129" s="97">
        <v>0</v>
      </c>
      <c r="R129" s="97">
        <v>0</v>
      </c>
      <c r="S129" s="97">
        <v>0</v>
      </c>
      <c r="T129" s="97"/>
      <c r="U129" s="97"/>
      <c r="V129" s="97"/>
      <c r="W129" s="97"/>
      <c r="X129" s="97"/>
      <c r="Y129" s="97"/>
      <c r="Z129" s="97"/>
      <c r="AA129" s="97"/>
      <c r="AB129" s="97"/>
      <c r="AC129" s="97"/>
      <c r="AD129" s="97"/>
      <c r="AE129" s="97"/>
      <c r="AF129" s="97"/>
      <c r="AG129" s="97"/>
      <c r="AH129" s="97"/>
    </row>
    <row r="130" spans="1:34" x14ac:dyDescent="0.2">
      <c r="A130" s="1">
        <f t="shared" si="1"/>
        <v>130</v>
      </c>
      <c r="B130" t="s">
        <v>4804</v>
      </c>
      <c r="C130" s="1">
        <v>0</v>
      </c>
      <c r="D130" s="97">
        <v>0</v>
      </c>
      <c r="E130" s="97">
        <v>0</v>
      </c>
      <c r="F130" s="97">
        <v>0</v>
      </c>
      <c r="G130" s="97">
        <v>0</v>
      </c>
      <c r="H130" s="97">
        <v>0</v>
      </c>
      <c r="I130" s="97">
        <v>0</v>
      </c>
      <c r="J130" s="97">
        <v>0</v>
      </c>
      <c r="K130" s="97">
        <v>0</v>
      </c>
      <c r="L130" s="97">
        <v>0</v>
      </c>
      <c r="M130" s="97">
        <v>0</v>
      </c>
      <c r="N130" s="97">
        <v>0</v>
      </c>
      <c r="O130" s="97">
        <v>0</v>
      </c>
      <c r="P130" s="97"/>
      <c r="Q130" s="97">
        <v>0</v>
      </c>
      <c r="R130" s="97">
        <v>0</v>
      </c>
      <c r="S130" s="97">
        <v>0</v>
      </c>
      <c r="T130" s="97"/>
      <c r="U130" s="97"/>
      <c r="V130" s="97"/>
      <c r="W130" s="97"/>
      <c r="X130" s="97"/>
      <c r="Y130" s="97"/>
      <c r="Z130" s="97"/>
      <c r="AA130" s="97"/>
      <c r="AB130" s="97"/>
      <c r="AC130" s="97"/>
      <c r="AD130" s="97"/>
      <c r="AE130" s="97"/>
      <c r="AF130" s="97"/>
      <c r="AG130" s="97"/>
      <c r="AH130" s="97"/>
    </row>
    <row r="131" spans="1:34" x14ac:dyDescent="0.2">
      <c r="A131" s="1">
        <f t="shared" si="1"/>
        <v>131</v>
      </c>
      <c r="B131" t="s">
        <v>4804</v>
      </c>
      <c r="C131" s="1">
        <v>0</v>
      </c>
      <c r="D131" s="97">
        <v>0</v>
      </c>
      <c r="E131" s="97">
        <v>0</v>
      </c>
      <c r="F131" s="97">
        <v>0</v>
      </c>
      <c r="G131" s="97">
        <v>0</v>
      </c>
      <c r="H131" s="97">
        <v>0</v>
      </c>
      <c r="I131" s="97">
        <v>0</v>
      </c>
      <c r="J131" s="97">
        <v>0</v>
      </c>
      <c r="K131" s="97">
        <v>0</v>
      </c>
      <c r="L131" s="97">
        <v>0</v>
      </c>
      <c r="M131" s="97">
        <v>0</v>
      </c>
      <c r="N131" s="97">
        <v>0</v>
      </c>
      <c r="O131" s="97">
        <v>0</v>
      </c>
      <c r="P131" s="97"/>
      <c r="Q131" s="97">
        <v>0</v>
      </c>
      <c r="R131" s="97">
        <v>0</v>
      </c>
      <c r="S131" s="97">
        <v>0</v>
      </c>
      <c r="T131" s="97"/>
      <c r="U131" s="97"/>
      <c r="V131" s="97"/>
      <c r="W131" s="97"/>
      <c r="X131" s="97"/>
      <c r="Y131" s="97"/>
      <c r="Z131" s="97"/>
      <c r="AA131" s="97"/>
      <c r="AB131" s="97"/>
      <c r="AC131" s="97"/>
      <c r="AD131" s="97"/>
      <c r="AE131" s="97"/>
      <c r="AF131" s="97"/>
      <c r="AG131" s="97"/>
      <c r="AH131" s="97"/>
    </row>
    <row r="132" spans="1:34" x14ac:dyDescent="0.2">
      <c r="A132" s="1">
        <f t="shared" ref="A132:A198" si="2">A131+1</f>
        <v>132</v>
      </c>
      <c r="B132" t="s">
        <v>4804</v>
      </c>
      <c r="C132" s="1">
        <v>0</v>
      </c>
      <c r="D132" s="97">
        <v>0</v>
      </c>
      <c r="E132" s="97">
        <v>0</v>
      </c>
      <c r="F132" s="97">
        <v>0</v>
      </c>
      <c r="G132" s="97">
        <v>0</v>
      </c>
      <c r="H132" s="97">
        <v>0</v>
      </c>
      <c r="I132" s="97">
        <v>0</v>
      </c>
      <c r="J132" s="97">
        <v>0</v>
      </c>
      <c r="K132" s="97">
        <v>0</v>
      </c>
      <c r="L132" s="97">
        <v>0</v>
      </c>
      <c r="M132" s="97">
        <v>0</v>
      </c>
      <c r="N132" s="97">
        <v>0</v>
      </c>
      <c r="O132" s="97">
        <v>0</v>
      </c>
      <c r="P132" s="97"/>
      <c r="Q132" s="97">
        <v>0</v>
      </c>
      <c r="R132" s="97">
        <v>0</v>
      </c>
      <c r="S132" s="97">
        <v>0</v>
      </c>
      <c r="T132" s="97"/>
      <c r="U132" s="97"/>
      <c r="V132" s="97"/>
      <c r="W132" s="97"/>
      <c r="X132" s="97"/>
      <c r="Y132" s="97"/>
      <c r="Z132" s="97"/>
      <c r="AA132" s="97"/>
      <c r="AB132" s="97"/>
      <c r="AC132" s="97"/>
      <c r="AD132" s="97"/>
      <c r="AE132" s="97"/>
      <c r="AF132" s="97"/>
      <c r="AG132" s="97"/>
      <c r="AH132" s="97"/>
    </row>
    <row r="133" spans="1:34" x14ac:dyDescent="0.2">
      <c r="A133" s="1">
        <f t="shared" si="2"/>
        <v>133</v>
      </c>
      <c r="B133" t="s">
        <v>4804</v>
      </c>
      <c r="C133" s="1">
        <v>0</v>
      </c>
      <c r="D133" s="97">
        <v>0</v>
      </c>
      <c r="E133" s="97">
        <v>0</v>
      </c>
      <c r="F133" s="97">
        <v>0</v>
      </c>
      <c r="G133" s="97">
        <v>0</v>
      </c>
      <c r="H133" s="97">
        <v>0</v>
      </c>
      <c r="I133" s="97">
        <v>0</v>
      </c>
      <c r="J133" s="97">
        <v>0</v>
      </c>
      <c r="K133" s="97">
        <v>0</v>
      </c>
      <c r="L133" s="97">
        <v>0</v>
      </c>
      <c r="M133" s="97">
        <v>0</v>
      </c>
      <c r="N133" s="97">
        <v>0</v>
      </c>
      <c r="O133" s="97">
        <v>0</v>
      </c>
      <c r="P133" s="97"/>
      <c r="Q133" s="97">
        <v>0</v>
      </c>
      <c r="R133" s="97">
        <v>0</v>
      </c>
      <c r="S133" s="97">
        <v>0</v>
      </c>
      <c r="T133" s="97"/>
      <c r="U133" s="97"/>
      <c r="V133" s="97"/>
      <c r="W133" s="97"/>
      <c r="X133" s="97"/>
      <c r="Y133" s="97"/>
      <c r="Z133" s="97"/>
      <c r="AA133" s="97"/>
      <c r="AB133" s="97"/>
      <c r="AC133" s="97"/>
      <c r="AD133" s="97"/>
      <c r="AE133" s="97"/>
      <c r="AF133" s="97"/>
      <c r="AG133" s="97"/>
      <c r="AH133" s="97"/>
    </row>
    <row r="134" spans="1:34" x14ac:dyDescent="0.2">
      <c r="A134" s="1">
        <f t="shared" si="2"/>
        <v>134</v>
      </c>
      <c r="B134" t="s">
        <v>4804</v>
      </c>
      <c r="C134" s="1">
        <v>0</v>
      </c>
      <c r="D134" s="97">
        <v>0</v>
      </c>
      <c r="E134" s="97">
        <v>0</v>
      </c>
      <c r="F134" s="97">
        <v>0</v>
      </c>
      <c r="G134" s="97">
        <v>0</v>
      </c>
      <c r="H134" s="97">
        <v>0</v>
      </c>
      <c r="I134" s="97">
        <v>0</v>
      </c>
      <c r="J134" s="97">
        <v>0</v>
      </c>
      <c r="K134" s="97">
        <v>0</v>
      </c>
      <c r="L134" s="97">
        <v>0</v>
      </c>
      <c r="M134" s="97">
        <v>0</v>
      </c>
      <c r="N134" s="97">
        <v>0</v>
      </c>
      <c r="O134" s="97">
        <v>0</v>
      </c>
      <c r="P134" s="97"/>
      <c r="Q134" s="97">
        <v>0</v>
      </c>
      <c r="R134" s="97">
        <v>0</v>
      </c>
      <c r="S134" s="97">
        <v>0</v>
      </c>
      <c r="T134" s="97"/>
      <c r="U134" s="97"/>
      <c r="V134" s="97"/>
      <c r="W134" s="97"/>
      <c r="X134" s="97"/>
      <c r="Y134" s="97"/>
      <c r="Z134" s="97"/>
      <c r="AA134" s="97"/>
      <c r="AB134" s="97"/>
      <c r="AC134" s="97"/>
      <c r="AD134" s="97"/>
      <c r="AE134" s="97"/>
      <c r="AF134" s="97"/>
      <c r="AG134" s="97"/>
      <c r="AH134" s="97"/>
    </row>
    <row r="135" spans="1:34" x14ac:dyDescent="0.2">
      <c r="A135" s="1">
        <f t="shared" si="2"/>
        <v>135</v>
      </c>
      <c r="B135" t="s">
        <v>4804</v>
      </c>
      <c r="C135" s="1">
        <v>0</v>
      </c>
      <c r="D135" s="97">
        <v>0</v>
      </c>
      <c r="E135" s="97">
        <v>0</v>
      </c>
      <c r="F135" s="97">
        <v>0</v>
      </c>
      <c r="G135" s="97">
        <v>0</v>
      </c>
      <c r="H135" s="97">
        <v>0</v>
      </c>
      <c r="I135" s="97">
        <v>0</v>
      </c>
      <c r="J135" s="97">
        <v>0</v>
      </c>
      <c r="K135" s="97">
        <v>0</v>
      </c>
      <c r="L135" s="97">
        <v>0</v>
      </c>
      <c r="M135" s="97">
        <v>0</v>
      </c>
      <c r="N135" s="97">
        <v>0</v>
      </c>
      <c r="O135" s="97">
        <v>0</v>
      </c>
      <c r="P135" s="97"/>
      <c r="Q135" s="97">
        <v>0</v>
      </c>
      <c r="R135" s="97">
        <v>0</v>
      </c>
      <c r="S135" s="97">
        <v>0</v>
      </c>
      <c r="T135" s="97"/>
      <c r="U135" s="97"/>
      <c r="V135" s="97"/>
      <c r="W135" s="97"/>
      <c r="X135" s="97"/>
      <c r="Y135" s="97"/>
      <c r="Z135" s="97"/>
      <c r="AA135" s="97"/>
      <c r="AB135" s="97"/>
      <c r="AC135" s="97"/>
      <c r="AD135" s="97"/>
      <c r="AE135" s="97"/>
      <c r="AF135" s="97"/>
      <c r="AG135" s="97"/>
      <c r="AH135" s="97"/>
    </row>
    <row r="136" spans="1:34" x14ac:dyDescent="0.2">
      <c r="A136" s="1">
        <f t="shared" si="2"/>
        <v>136</v>
      </c>
      <c r="B136" t="s">
        <v>4804</v>
      </c>
      <c r="C136" s="1">
        <v>0</v>
      </c>
      <c r="D136" s="97">
        <v>0</v>
      </c>
      <c r="E136" s="97">
        <v>0</v>
      </c>
      <c r="F136" s="97">
        <v>0</v>
      </c>
      <c r="G136" s="97">
        <v>0</v>
      </c>
      <c r="H136" s="97">
        <v>0</v>
      </c>
      <c r="I136" s="97">
        <v>0</v>
      </c>
      <c r="J136" s="97">
        <v>0</v>
      </c>
      <c r="K136" s="97">
        <v>0</v>
      </c>
      <c r="L136" s="97">
        <v>0</v>
      </c>
      <c r="M136" s="97">
        <v>0</v>
      </c>
      <c r="N136" s="97">
        <v>0</v>
      </c>
      <c r="O136" s="97">
        <v>0</v>
      </c>
      <c r="P136" s="97"/>
      <c r="Q136" s="97">
        <v>0</v>
      </c>
      <c r="R136" s="97">
        <v>0</v>
      </c>
      <c r="S136" s="97">
        <v>0</v>
      </c>
      <c r="T136" s="97"/>
      <c r="U136" s="97"/>
      <c r="V136" s="97"/>
      <c r="W136" s="97"/>
      <c r="X136" s="97"/>
      <c r="Y136" s="97"/>
      <c r="Z136" s="97"/>
      <c r="AA136" s="97"/>
      <c r="AB136" s="97"/>
      <c r="AC136" s="97"/>
      <c r="AD136" s="97"/>
      <c r="AE136" s="97"/>
      <c r="AF136" s="97"/>
      <c r="AG136" s="97"/>
      <c r="AH136" s="97"/>
    </row>
    <row r="137" spans="1:34" x14ac:dyDescent="0.2">
      <c r="A137" s="1">
        <f t="shared" si="2"/>
        <v>137</v>
      </c>
      <c r="B137" t="s">
        <v>4804</v>
      </c>
      <c r="C137" s="1">
        <v>0</v>
      </c>
      <c r="D137" s="97">
        <v>0</v>
      </c>
      <c r="E137" s="97">
        <v>0</v>
      </c>
      <c r="F137" s="97">
        <v>0</v>
      </c>
      <c r="G137" s="97">
        <v>0</v>
      </c>
      <c r="H137" s="97">
        <v>0</v>
      </c>
      <c r="I137" s="97">
        <v>0</v>
      </c>
      <c r="J137" s="97">
        <v>0</v>
      </c>
      <c r="K137" s="97">
        <v>0</v>
      </c>
      <c r="L137" s="97">
        <v>0</v>
      </c>
      <c r="M137" s="97">
        <v>0</v>
      </c>
      <c r="N137" s="97">
        <v>0</v>
      </c>
      <c r="O137" s="97">
        <v>0</v>
      </c>
      <c r="P137" s="97"/>
      <c r="Q137" s="97">
        <v>0</v>
      </c>
      <c r="R137" s="97">
        <v>0</v>
      </c>
      <c r="S137" s="97">
        <v>0</v>
      </c>
      <c r="T137" s="97"/>
      <c r="U137" s="97"/>
      <c r="V137" s="97"/>
      <c r="W137" s="97"/>
      <c r="X137" s="97"/>
      <c r="Y137" s="97"/>
      <c r="Z137" s="97"/>
      <c r="AA137" s="97"/>
      <c r="AB137" s="97"/>
      <c r="AC137" s="97"/>
      <c r="AD137" s="97"/>
      <c r="AE137" s="97"/>
      <c r="AF137" s="97"/>
      <c r="AG137" s="97"/>
      <c r="AH137" s="97"/>
    </row>
    <row r="138" spans="1:34" x14ac:dyDescent="0.2">
      <c r="A138" s="1">
        <f t="shared" si="2"/>
        <v>138</v>
      </c>
      <c r="B138" t="s">
        <v>4804</v>
      </c>
      <c r="C138" s="1">
        <v>0</v>
      </c>
      <c r="D138" s="97">
        <v>0</v>
      </c>
      <c r="E138" s="97">
        <v>0</v>
      </c>
      <c r="F138" s="97">
        <v>0</v>
      </c>
      <c r="G138" s="97">
        <v>0</v>
      </c>
      <c r="H138" s="97">
        <v>0</v>
      </c>
      <c r="I138" s="97">
        <v>0</v>
      </c>
      <c r="J138" s="97">
        <v>0</v>
      </c>
      <c r="K138" s="97">
        <v>0</v>
      </c>
      <c r="L138" s="97">
        <v>0</v>
      </c>
      <c r="M138" s="97">
        <v>0</v>
      </c>
      <c r="N138" s="97">
        <v>0</v>
      </c>
      <c r="O138" s="97">
        <v>0</v>
      </c>
      <c r="P138" s="97"/>
      <c r="Q138" s="97">
        <v>0</v>
      </c>
      <c r="R138" s="97">
        <v>0</v>
      </c>
      <c r="S138" s="97">
        <v>0</v>
      </c>
      <c r="T138" s="97"/>
      <c r="U138" s="97"/>
      <c r="V138" s="97"/>
      <c r="W138" s="97"/>
      <c r="X138" s="97"/>
      <c r="Y138" s="97"/>
      <c r="Z138" s="97"/>
      <c r="AA138" s="97"/>
      <c r="AB138" s="97"/>
      <c r="AC138" s="97"/>
      <c r="AD138" s="97"/>
      <c r="AE138" s="97"/>
      <c r="AF138" s="97"/>
      <c r="AG138" s="97"/>
      <c r="AH138" s="97"/>
    </row>
    <row r="139" spans="1:34" x14ac:dyDescent="0.2">
      <c r="A139" s="1">
        <f t="shared" si="2"/>
        <v>139</v>
      </c>
      <c r="B139" t="s">
        <v>4804</v>
      </c>
      <c r="C139" s="1">
        <v>0</v>
      </c>
      <c r="D139" s="97">
        <v>0</v>
      </c>
      <c r="E139" s="97">
        <v>0</v>
      </c>
      <c r="F139" s="97">
        <v>0</v>
      </c>
      <c r="G139" s="97">
        <v>0</v>
      </c>
      <c r="H139" s="97">
        <v>0</v>
      </c>
      <c r="I139" s="97">
        <v>0</v>
      </c>
      <c r="J139" s="97">
        <v>0</v>
      </c>
      <c r="K139" s="97">
        <v>0</v>
      </c>
      <c r="L139" s="97">
        <v>0</v>
      </c>
      <c r="M139" s="97">
        <v>0</v>
      </c>
      <c r="N139" s="97">
        <v>0</v>
      </c>
      <c r="O139" s="97">
        <v>0</v>
      </c>
      <c r="P139" s="97"/>
      <c r="Q139" s="97">
        <v>0</v>
      </c>
      <c r="R139" s="97">
        <v>0</v>
      </c>
      <c r="S139" s="97">
        <v>0</v>
      </c>
      <c r="T139" s="97"/>
      <c r="U139" s="97"/>
      <c r="V139" s="97"/>
      <c r="W139" s="97"/>
      <c r="X139" s="97"/>
      <c r="Y139" s="97"/>
      <c r="Z139" s="97"/>
      <c r="AA139" s="97"/>
      <c r="AB139" s="97"/>
      <c r="AC139" s="97"/>
      <c r="AD139" s="97"/>
      <c r="AE139" s="97"/>
      <c r="AF139" s="97"/>
      <c r="AG139" s="97"/>
      <c r="AH139" s="97"/>
    </row>
    <row r="140" spans="1:34" x14ac:dyDescent="0.2">
      <c r="A140" s="1">
        <f t="shared" si="2"/>
        <v>140</v>
      </c>
      <c r="B140" t="s">
        <v>4804</v>
      </c>
      <c r="C140" s="1">
        <v>0</v>
      </c>
      <c r="D140" s="97">
        <v>0</v>
      </c>
      <c r="E140" s="97">
        <v>0</v>
      </c>
      <c r="F140" s="97">
        <v>0</v>
      </c>
      <c r="G140" s="97">
        <v>0</v>
      </c>
      <c r="H140" s="97">
        <v>0</v>
      </c>
      <c r="I140" s="97">
        <v>0</v>
      </c>
      <c r="J140" s="97">
        <v>0</v>
      </c>
      <c r="K140" s="97">
        <v>0</v>
      </c>
      <c r="L140" s="97">
        <v>0</v>
      </c>
      <c r="M140" s="97">
        <v>0</v>
      </c>
      <c r="N140" s="97">
        <v>0</v>
      </c>
      <c r="O140" s="97">
        <v>0</v>
      </c>
      <c r="P140" s="97"/>
      <c r="Q140" s="97">
        <v>0</v>
      </c>
      <c r="R140" s="97">
        <v>0</v>
      </c>
      <c r="S140" s="97">
        <v>0</v>
      </c>
      <c r="T140" s="97"/>
      <c r="U140" s="97"/>
      <c r="V140" s="97"/>
      <c r="W140" s="97"/>
      <c r="X140" s="97"/>
      <c r="Y140" s="97"/>
      <c r="Z140" s="97"/>
      <c r="AA140" s="97"/>
      <c r="AB140" s="97"/>
      <c r="AC140" s="97"/>
      <c r="AD140" s="97"/>
      <c r="AE140" s="97"/>
      <c r="AF140" s="97"/>
      <c r="AG140" s="97"/>
      <c r="AH140" s="97"/>
    </row>
    <row r="141" spans="1:34" x14ac:dyDescent="0.2">
      <c r="A141" s="1">
        <f t="shared" si="2"/>
        <v>141</v>
      </c>
      <c r="B141" s="18" t="s">
        <v>4865</v>
      </c>
      <c r="C141" s="1">
        <v>0</v>
      </c>
      <c r="D141" t="s">
        <v>34</v>
      </c>
      <c r="E141" t="s">
        <v>34</v>
      </c>
      <c r="F141" t="s">
        <v>34</v>
      </c>
      <c r="G141" t="s">
        <v>34</v>
      </c>
      <c r="H141" t="s">
        <v>5031</v>
      </c>
      <c r="I141" t="s">
        <v>34</v>
      </c>
      <c r="J141" t="s">
        <v>34</v>
      </c>
      <c r="K141" t="s">
        <v>34</v>
      </c>
      <c r="L141" t="s">
        <v>34</v>
      </c>
      <c r="M141" t="s">
        <v>34</v>
      </c>
      <c r="N141" t="s">
        <v>5175</v>
      </c>
      <c r="O141" t="s">
        <v>5031</v>
      </c>
      <c r="P141"/>
      <c r="Q141" t="s">
        <v>34</v>
      </c>
      <c r="R141" t="s">
        <v>34</v>
      </c>
      <c r="S141" t="s">
        <v>34</v>
      </c>
      <c r="T141"/>
      <c r="U141"/>
      <c r="V141"/>
      <c r="W141"/>
      <c r="X141"/>
      <c r="Y141"/>
      <c r="Z141"/>
      <c r="AA141"/>
      <c r="AB141"/>
      <c r="AC141"/>
      <c r="AD141"/>
      <c r="AE141"/>
      <c r="AF141"/>
      <c r="AG141"/>
      <c r="AH141"/>
    </row>
    <row r="142" spans="1:34" x14ac:dyDescent="0.2">
      <c r="A142" s="1">
        <f t="shared" si="2"/>
        <v>142</v>
      </c>
      <c r="B142" s="18" t="s">
        <v>4866</v>
      </c>
      <c r="C142" s="1">
        <v>0</v>
      </c>
      <c r="D142" t="s">
        <v>34</v>
      </c>
      <c r="E142" t="s">
        <v>34</v>
      </c>
      <c r="F142" t="s">
        <v>34</v>
      </c>
      <c r="G142" t="s">
        <v>34</v>
      </c>
      <c r="H142" t="s">
        <v>34</v>
      </c>
      <c r="I142" t="s">
        <v>34</v>
      </c>
      <c r="J142" t="s">
        <v>34</v>
      </c>
      <c r="K142" t="s">
        <v>34</v>
      </c>
      <c r="L142" t="s">
        <v>34</v>
      </c>
      <c r="M142" t="s">
        <v>34</v>
      </c>
      <c r="N142" t="s">
        <v>34</v>
      </c>
      <c r="O142" t="s">
        <v>34</v>
      </c>
      <c r="P142"/>
      <c r="Q142" t="s">
        <v>34</v>
      </c>
      <c r="R142" t="s">
        <v>34</v>
      </c>
      <c r="S142" t="s">
        <v>34</v>
      </c>
      <c r="T142"/>
      <c r="U142"/>
      <c r="V142"/>
      <c r="W142"/>
      <c r="X142"/>
      <c r="Y142"/>
      <c r="Z142"/>
      <c r="AA142"/>
      <c r="AB142"/>
      <c r="AC142"/>
      <c r="AD142"/>
      <c r="AE142"/>
      <c r="AF142"/>
      <c r="AG142"/>
      <c r="AH142"/>
    </row>
    <row r="143" spans="1:34" x14ac:dyDescent="0.2">
      <c r="A143" s="1">
        <f t="shared" si="2"/>
        <v>143</v>
      </c>
      <c r="B143" t="s">
        <v>4805</v>
      </c>
      <c r="C143" s="1">
        <v>0</v>
      </c>
      <c r="D143" s="86">
        <v>0</v>
      </c>
      <c r="E143" s="86">
        <v>0</v>
      </c>
      <c r="F143" s="86">
        <v>0</v>
      </c>
      <c r="G143" s="86">
        <v>0</v>
      </c>
      <c r="H143" s="86" t="s">
        <v>5031</v>
      </c>
      <c r="I143" s="86">
        <v>0</v>
      </c>
      <c r="J143" s="86">
        <v>0</v>
      </c>
      <c r="K143" s="86">
        <v>0</v>
      </c>
      <c r="L143" s="86">
        <v>0</v>
      </c>
      <c r="M143" s="86">
        <v>0</v>
      </c>
      <c r="N143" s="86" t="s">
        <v>5031</v>
      </c>
      <c r="O143" s="86" t="s">
        <v>5031</v>
      </c>
      <c r="Q143" s="86">
        <v>0</v>
      </c>
      <c r="R143" s="86">
        <v>0</v>
      </c>
      <c r="S143" s="86">
        <v>0</v>
      </c>
    </row>
    <row r="144" spans="1:34" x14ac:dyDescent="0.2">
      <c r="A144" s="1">
        <f t="shared" si="2"/>
        <v>144</v>
      </c>
      <c r="B144" t="s">
        <v>4805</v>
      </c>
      <c r="C144" s="1">
        <v>0</v>
      </c>
      <c r="D144" s="86">
        <v>0</v>
      </c>
      <c r="E144" s="86">
        <v>0</v>
      </c>
      <c r="F144" s="86">
        <v>0</v>
      </c>
      <c r="G144" s="86">
        <v>0</v>
      </c>
      <c r="H144" s="86">
        <v>0</v>
      </c>
      <c r="I144" s="86">
        <v>0</v>
      </c>
      <c r="J144" s="86">
        <v>0</v>
      </c>
      <c r="K144" s="86">
        <v>0</v>
      </c>
      <c r="L144" s="86">
        <v>0</v>
      </c>
      <c r="M144" s="86">
        <v>0</v>
      </c>
      <c r="N144" s="86" t="s">
        <v>5100</v>
      </c>
      <c r="O144" s="86">
        <v>0</v>
      </c>
      <c r="Q144" s="86">
        <v>0</v>
      </c>
      <c r="R144" s="86">
        <v>0</v>
      </c>
      <c r="S144" s="86">
        <v>0</v>
      </c>
    </row>
    <row r="145" spans="1:19" x14ac:dyDescent="0.2">
      <c r="A145" s="1">
        <f t="shared" si="2"/>
        <v>145</v>
      </c>
      <c r="B145" t="s">
        <v>4805</v>
      </c>
      <c r="C145" s="1">
        <v>0</v>
      </c>
      <c r="D145" s="86">
        <v>0</v>
      </c>
      <c r="E145" s="86">
        <v>0</v>
      </c>
      <c r="F145" s="86">
        <v>0</v>
      </c>
      <c r="G145" s="86">
        <v>0</v>
      </c>
      <c r="H145" s="86">
        <v>0</v>
      </c>
      <c r="I145" s="86">
        <v>0</v>
      </c>
      <c r="J145" s="86">
        <v>0</v>
      </c>
      <c r="K145" s="86">
        <v>0</v>
      </c>
      <c r="L145" s="86">
        <v>0</v>
      </c>
      <c r="M145" s="86">
        <v>0</v>
      </c>
      <c r="N145" s="86">
        <v>0</v>
      </c>
      <c r="O145" s="86">
        <v>0</v>
      </c>
      <c r="Q145" s="86">
        <v>0</v>
      </c>
      <c r="R145" s="86">
        <v>0</v>
      </c>
      <c r="S145" s="86">
        <v>0</v>
      </c>
    </row>
    <row r="146" spans="1:19" x14ac:dyDescent="0.2">
      <c r="A146" s="1">
        <f t="shared" si="2"/>
        <v>146</v>
      </c>
      <c r="B146" t="s">
        <v>4805</v>
      </c>
      <c r="C146" s="1">
        <v>0</v>
      </c>
      <c r="D146" s="86">
        <v>0</v>
      </c>
      <c r="E146" s="86">
        <v>0</v>
      </c>
      <c r="F146" s="86">
        <v>0</v>
      </c>
      <c r="G146" s="86">
        <v>0</v>
      </c>
      <c r="H146" s="86">
        <v>0</v>
      </c>
      <c r="I146" s="86">
        <v>0</v>
      </c>
      <c r="J146" s="86">
        <v>0</v>
      </c>
      <c r="K146" s="86">
        <v>0</v>
      </c>
      <c r="L146" s="86">
        <v>0</v>
      </c>
      <c r="M146" s="86">
        <v>0</v>
      </c>
      <c r="N146" s="86">
        <v>0</v>
      </c>
      <c r="O146" s="86">
        <v>0</v>
      </c>
      <c r="Q146" s="86">
        <v>0</v>
      </c>
      <c r="R146" s="86">
        <v>0</v>
      </c>
      <c r="S146" s="86">
        <v>0</v>
      </c>
    </row>
    <row r="147" spans="1:19" x14ac:dyDescent="0.2">
      <c r="A147" s="1">
        <f t="shared" si="2"/>
        <v>147</v>
      </c>
      <c r="B147" t="s">
        <v>4805</v>
      </c>
      <c r="C147" s="1">
        <v>0</v>
      </c>
      <c r="D147" s="86">
        <v>0</v>
      </c>
      <c r="E147" s="86">
        <v>0</v>
      </c>
      <c r="F147" s="86">
        <v>0</v>
      </c>
      <c r="G147" s="86">
        <v>0</v>
      </c>
      <c r="H147" s="86">
        <v>0</v>
      </c>
      <c r="I147" s="86">
        <v>0</v>
      </c>
      <c r="J147" s="86">
        <v>0</v>
      </c>
      <c r="K147" s="86">
        <v>0</v>
      </c>
      <c r="L147" s="86">
        <v>0</v>
      </c>
      <c r="M147" s="86">
        <v>0</v>
      </c>
      <c r="N147" s="86">
        <v>0</v>
      </c>
      <c r="O147" s="86">
        <v>0</v>
      </c>
      <c r="Q147" s="86">
        <v>0</v>
      </c>
      <c r="R147" s="86">
        <v>0</v>
      </c>
      <c r="S147" s="86">
        <v>0</v>
      </c>
    </row>
    <row r="148" spans="1:19" x14ac:dyDescent="0.2">
      <c r="A148" s="1">
        <f t="shared" si="2"/>
        <v>148</v>
      </c>
      <c r="B148" t="s">
        <v>4805</v>
      </c>
      <c r="C148" s="1">
        <v>0</v>
      </c>
      <c r="D148" s="86">
        <v>0</v>
      </c>
      <c r="E148" s="86">
        <v>0</v>
      </c>
      <c r="F148" s="86">
        <v>0</v>
      </c>
      <c r="G148" s="86">
        <v>0</v>
      </c>
      <c r="H148" s="86">
        <v>0</v>
      </c>
      <c r="I148" s="86">
        <v>0</v>
      </c>
      <c r="J148" s="86">
        <v>0</v>
      </c>
      <c r="K148" s="86">
        <v>0</v>
      </c>
      <c r="L148" s="86">
        <v>0</v>
      </c>
      <c r="M148" s="86">
        <v>0</v>
      </c>
      <c r="N148" s="86">
        <v>0</v>
      </c>
      <c r="O148" s="86">
        <v>0</v>
      </c>
      <c r="Q148" s="86">
        <v>0</v>
      </c>
      <c r="R148" s="86">
        <v>0</v>
      </c>
      <c r="S148" s="86">
        <v>0</v>
      </c>
    </row>
    <row r="149" spans="1:19" x14ac:dyDescent="0.2">
      <c r="A149" s="1">
        <f t="shared" si="2"/>
        <v>149</v>
      </c>
      <c r="B149" t="s">
        <v>4805</v>
      </c>
      <c r="C149" s="1">
        <v>0</v>
      </c>
      <c r="D149" s="86">
        <v>0</v>
      </c>
      <c r="E149" s="86">
        <v>0</v>
      </c>
      <c r="F149" s="86">
        <v>0</v>
      </c>
      <c r="G149" s="86">
        <v>0</v>
      </c>
      <c r="H149" s="86">
        <v>0</v>
      </c>
      <c r="I149" s="86">
        <v>0</v>
      </c>
      <c r="J149" s="86">
        <v>0</v>
      </c>
      <c r="K149" s="86">
        <v>0</v>
      </c>
      <c r="L149" s="86">
        <v>0</v>
      </c>
      <c r="M149" s="86">
        <v>0</v>
      </c>
      <c r="N149" s="86">
        <v>0</v>
      </c>
      <c r="O149" s="86">
        <v>0</v>
      </c>
      <c r="Q149" s="86">
        <v>0</v>
      </c>
      <c r="R149" s="86">
        <v>0</v>
      </c>
      <c r="S149" s="86">
        <v>0</v>
      </c>
    </row>
    <row r="150" spans="1:19" x14ac:dyDescent="0.2">
      <c r="A150" s="1">
        <f t="shared" si="2"/>
        <v>150</v>
      </c>
      <c r="B150" t="s">
        <v>4805</v>
      </c>
      <c r="C150" s="1">
        <v>0</v>
      </c>
      <c r="D150" s="86">
        <v>0</v>
      </c>
      <c r="E150" s="86">
        <v>0</v>
      </c>
      <c r="F150" s="86">
        <v>0</v>
      </c>
      <c r="G150" s="86">
        <v>0</v>
      </c>
      <c r="H150" s="86">
        <v>0</v>
      </c>
      <c r="I150" s="86">
        <v>0</v>
      </c>
      <c r="J150" s="86">
        <v>0</v>
      </c>
      <c r="K150" s="86">
        <v>0</v>
      </c>
      <c r="L150" s="86">
        <v>0</v>
      </c>
      <c r="M150" s="86">
        <v>0</v>
      </c>
      <c r="N150" s="86">
        <v>0</v>
      </c>
      <c r="O150" s="86">
        <v>0</v>
      </c>
      <c r="Q150" s="86">
        <v>0</v>
      </c>
      <c r="R150" s="86">
        <v>0</v>
      </c>
      <c r="S150" s="86">
        <v>0</v>
      </c>
    </row>
    <row r="151" spans="1:19" x14ac:dyDescent="0.2">
      <c r="A151" s="1">
        <f t="shared" si="2"/>
        <v>151</v>
      </c>
      <c r="B151" t="s">
        <v>4805</v>
      </c>
      <c r="C151" s="1">
        <v>0</v>
      </c>
      <c r="D151" s="86">
        <v>0</v>
      </c>
      <c r="E151" s="86">
        <v>0</v>
      </c>
      <c r="F151" s="86">
        <v>0</v>
      </c>
      <c r="G151" s="86">
        <v>0</v>
      </c>
      <c r="H151" s="86">
        <v>0</v>
      </c>
      <c r="I151" s="86">
        <v>0</v>
      </c>
      <c r="J151" s="86">
        <v>0</v>
      </c>
      <c r="K151" s="86">
        <v>0</v>
      </c>
      <c r="L151" s="86">
        <v>0</v>
      </c>
      <c r="M151" s="86">
        <v>0</v>
      </c>
      <c r="N151" s="86">
        <v>0</v>
      </c>
      <c r="O151" s="86">
        <v>0</v>
      </c>
      <c r="Q151" s="86">
        <v>0</v>
      </c>
      <c r="R151" s="86">
        <v>0</v>
      </c>
      <c r="S151" s="86">
        <v>0</v>
      </c>
    </row>
    <row r="152" spans="1:19" x14ac:dyDescent="0.2">
      <c r="A152" s="1">
        <f t="shared" si="2"/>
        <v>152</v>
      </c>
      <c r="B152" t="s">
        <v>4806</v>
      </c>
      <c r="C152" s="1">
        <v>0</v>
      </c>
      <c r="D152" s="86">
        <v>8</v>
      </c>
      <c r="E152" s="86">
        <v>10</v>
      </c>
      <c r="F152" s="86">
        <v>16</v>
      </c>
      <c r="G152" s="86">
        <v>18</v>
      </c>
      <c r="H152" s="86">
        <v>19</v>
      </c>
      <c r="I152" s="86">
        <v>10</v>
      </c>
      <c r="J152" s="86">
        <v>10</v>
      </c>
      <c r="K152" s="86">
        <v>14</v>
      </c>
      <c r="L152" s="86">
        <v>12</v>
      </c>
      <c r="M152" s="86">
        <v>12</v>
      </c>
      <c r="N152" s="86">
        <v>14</v>
      </c>
      <c r="O152" s="86">
        <v>14</v>
      </c>
      <c r="Q152" s="86">
        <v>17</v>
      </c>
      <c r="R152" s="86">
        <v>11</v>
      </c>
      <c r="S152" s="86">
        <v>20</v>
      </c>
    </row>
    <row r="153" spans="1:19" x14ac:dyDescent="0.2">
      <c r="A153" s="1">
        <f t="shared" si="2"/>
        <v>153</v>
      </c>
      <c r="B153" t="s">
        <v>4807</v>
      </c>
      <c r="C153" s="1">
        <v>0</v>
      </c>
      <c r="D153" s="86">
        <v>19</v>
      </c>
      <c r="E153" s="86">
        <v>18</v>
      </c>
      <c r="F153" s="86">
        <v>19</v>
      </c>
      <c r="G153" s="86">
        <v>10</v>
      </c>
      <c r="H153" s="86">
        <v>10</v>
      </c>
      <c r="I153" s="86">
        <v>14</v>
      </c>
      <c r="J153" s="86">
        <v>12</v>
      </c>
      <c r="K153" s="86">
        <v>19</v>
      </c>
      <c r="L153" s="86">
        <v>17</v>
      </c>
      <c r="M153" s="86">
        <v>17</v>
      </c>
      <c r="N153" s="86">
        <v>16</v>
      </c>
      <c r="O153" s="86">
        <v>18</v>
      </c>
      <c r="Q153" s="86">
        <v>13</v>
      </c>
      <c r="R153" s="86">
        <v>17</v>
      </c>
      <c r="S153" s="86">
        <v>14</v>
      </c>
    </row>
    <row r="154" spans="1:19" x14ac:dyDescent="0.2">
      <c r="A154" s="1">
        <f t="shared" si="2"/>
        <v>154</v>
      </c>
      <c r="B154" t="s">
        <v>4808</v>
      </c>
      <c r="C154" s="1">
        <v>0</v>
      </c>
      <c r="D154" s="86">
        <v>10</v>
      </c>
      <c r="E154" s="86">
        <v>12</v>
      </c>
      <c r="F154" s="86">
        <v>13</v>
      </c>
      <c r="G154" s="86">
        <v>16</v>
      </c>
      <c r="H154" s="86">
        <v>14</v>
      </c>
      <c r="I154" s="86">
        <v>12</v>
      </c>
      <c r="J154" s="86">
        <v>10</v>
      </c>
      <c r="K154" s="86" t="s">
        <v>5068</v>
      </c>
      <c r="L154" s="86">
        <v>14</v>
      </c>
      <c r="M154" s="86">
        <v>15</v>
      </c>
      <c r="N154" s="86">
        <v>10</v>
      </c>
      <c r="O154" s="86">
        <v>12</v>
      </c>
      <c r="Q154" s="86">
        <v>14</v>
      </c>
      <c r="R154" s="86">
        <v>12</v>
      </c>
      <c r="S154" s="86">
        <v>16</v>
      </c>
    </row>
    <row r="155" spans="1:19" x14ac:dyDescent="0.2">
      <c r="A155" s="1">
        <f t="shared" si="2"/>
        <v>155</v>
      </c>
      <c r="B155" t="s">
        <v>4809</v>
      </c>
      <c r="C155" s="1">
        <v>0</v>
      </c>
      <c r="D155" s="86">
        <v>15</v>
      </c>
      <c r="E155" s="86">
        <v>14</v>
      </c>
      <c r="F155" s="86">
        <v>12</v>
      </c>
      <c r="G155" s="86">
        <v>10</v>
      </c>
      <c r="H155" s="86">
        <v>10</v>
      </c>
      <c r="I155" s="86">
        <v>13</v>
      </c>
      <c r="J155" s="86">
        <v>12</v>
      </c>
      <c r="K155" s="86">
        <v>13</v>
      </c>
      <c r="L155" s="86">
        <v>12</v>
      </c>
      <c r="M155" s="86">
        <v>14</v>
      </c>
      <c r="N155" s="86">
        <v>12</v>
      </c>
      <c r="O155" s="86">
        <v>12</v>
      </c>
      <c r="Q155" s="86">
        <v>10</v>
      </c>
      <c r="R155" s="86">
        <v>12</v>
      </c>
      <c r="S155" s="86">
        <v>12</v>
      </c>
    </row>
    <row r="156" spans="1:19" x14ac:dyDescent="0.2">
      <c r="A156" s="1">
        <f t="shared" si="2"/>
        <v>156</v>
      </c>
      <c r="B156" t="s">
        <v>4810</v>
      </c>
      <c r="C156" s="1">
        <v>0</v>
      </c>
      <c r="D156" s="86">
        <v>10</v>
      </c>
      <c r="E156" s="86">
        <v>12</v>
      </c>
      <c r="F156" s="86">
        <v>10</v>
      </c>
      <c r="G156" s="86">
        <v>12</v>
      </c>
      <c r="H156" s="86">
        <v>12</v>
      </c>
      <c r="I156" s="86">
        <v>15</v>
      </c>
      <c r="J156" s="86">
        <v>17</v>
      </c>
      <c r="K156" s="86">
        <v>10</v>
      </c>
      <c r="L156" s="86">
        <v>12</v>
      </c>
      <c r="M156" s="86">
        <v>10</v>
      </c>
      <c r="N156" s="86">
        <v>18</v>
      </c>
      <c r="O156" s="86">
        <v>13</v>
      </c>
      <c r="Q156" s="86">
        <v>10</v>
      </c>
      <c r="R156" s="86">
        <v>10</v>
      </c>
      <c r="S156" s="86">
        <v>8</v>
      </c>
    </row>
    <row r="157" spans="1:19" x14ac:dyDescent="0.2">
      <c r="A157" s="1">
        <f t="shared" si="2"/>
        <v>157</v>
      </c>
      <c r="B157" t="s">
        <v>4811</v>
      </c>
      <c r="C157" s="1">
        <v>0</v>
      </c>
      <c r="D157" s="86">
        <v>16</v>
      </c>
      <c r="E157" s="86">
        <v>12</v>
      </c>
      <c r="F157" s="86">
        <v>10</v>
      </c>
      <c r="G157" s="86">
        <v>12</v>
      </c>
      <c r="H157" s="86">
        <v>13</v>
      </c>
      <c r="I157" s="86">
        <v>19</v>
      </c>
      <c r="J157" s="86">
        <v>16</v>
      </c>
      <c r="K157" s="86">
        <v>10</v>
      </c>
      <c r="L157" s="86">
        <v>14</v>
      </c>
      <c r="M157" s="86">
        <v>10</v>
      </c>
      <c r="N157" s="86">
        <v>14</v>
      </c>
      <c r="O157" s="86">
        <v>12</v>
      </c>
      <c r="Q157" s="86">
        <v>10</v>
      </c>
      <c r="R157" s="86">
        <v>12</v>
      </c>
      <c r="S157" s="86">
        <v>8</v>
      </c>
    </row>
    <row r="158" spans="1:19" x14ac:dyDescent="0.2">
      <c r="A158" s="1">
        <f t="shared" si="2"/>
        <v>158</v>
      </c>
      <c r="B158" t="s">
        <v>24</v>
      </c>
      <c r="C158" s="1">
        <v>0</v>
      </c>
      <c r="D158" s="86" t="s">
        <v>35</v>
      </c>
      <c r="E158" s="86" t="s">
        <v>4878</v>
      </c>
      <c r="F158" s="86" t="s">
        <v>4928</v>
      </c>
      <c r="G158" s="86" t="s">
        <v>4938</v>
      </c>
      <c r="H158" s="86" t="s">
        <v>5032</v>
      </c>
      <c r="I158" s="86" t="s">
        <v>5045</v>
      </c>
      <c r="J158" s="86" t="s">
        <v>4928</v>
      </c>
      <c r="K158" s="86" t="s">
        <v>5069</v>
      </c>
      <c r="L158" s="86" t="s">
        <v>5080</v>
      </c>
      <c r="M158" s="86" t="s">
        <v>4938</v>
      </c>
      <c r="N158" s="86" t="s">
        <v>5101</v>
      </c>
      <c r="O158" s="86" t="s">
        <v>4928</v>
      </c>
      <c r="Q158" s="86" t="s">
        <v>35</v>
      </c>
      <c r="R158" s="86" t="s">
        <v>35</v>
      </c>
      <c r="S158" s="86" t="s">
        <v>4938</v>
      </c>
    </row>
    <row r="159" spans="1:19" ht="38.25" x14ac:dyDescent="0.2">
      <c r="A159" s="1">
        <f t="shared" si="2"/>
        <v>159</v>
      </c>
      <c r="B159" s="18" t="s">
        <v>4862</v>
      </c>
      <c r="C159" s="1">
        <v>0</v>
      </c>
      <c r="D159" s="86" t="s">
        <v>4693</v>
      </c>
      <c r="E159" s="86" t="s">
        <v>4879</v>
      </c>
      <c r="F159" s="86" t="s">
        <v>4929</v>
      </c>
      <c r="G159" s="86" t="s">
        <v>4939</v>
      </c>
      <c r="H159" s="86" t="s">
        <v>5033</v>
      </c>
      <c r="I159" s="86" t="s">
        <v>5046</v>
      </c>
      <c r="J159" s="86" t="s">
        <v>5135</v>
      </c>
      <c r="K159" s="86" t="s">
        <v>5168</v>
      </c>
      <c r="L159" s="86" t="s">
        <v>5151</v>
      </c>
      <c r="M159" s="86" t="s">
        <v>5148</v>
      </c>
      <c r="N159" s="86" t="s">
        <v>5102</v>
      </c>
      <c r="O159" s="86" t="s">
        <v>5180</v>
      </c>
      <c r="Q159" s="86" t="s">
        <v>5121</v>
      </c>
      <c r="R159" s="86" t="s">
        <v>34</v>
      </c>
      <c r="S159" s="86" t="s">
        <v>5142</v>
      </c>
    </row>
    <row r="160" spans="1:19" x14ac:dyDescent="0.2">
      <c r="A160" s="1">
        <f t="shared" si="2"/>
        <v>160</v>
      </c>
      <c r="B160" t="s">
        <v>3493</v>
      </c>
      <c r="C160" s="1">
        <v>0</v>
      </c>
      <c r="D160" s="86" t="s">
        <v>626</v>
      </c>
      <c r="E160" s="86" t="s">
        <v>50</v>
      </c>
      <c r="F160" s="86" t="s">
        <v>693</v>
      </c>
      <c r="G160" s="86" t="s">
        <v>357</v>
      </c>
      <c r="H160" s="86" t="s">
        <v>308</v>
      </c>
      <c r="I160" s="86" t="s">
        <v>394</v>
      </c>
      <c r="J160" s="86" t="s">
        <v>394</v>
      </c>
      <c r="K160" s="86" t="s">
        <v>1081</v>
      </c>
      <c r="L160" s="86" t="s">
        <v>693</v>
      </c>
      <c r="M160" s="86" t="s">
        <v>711</v>
      </c>
      <c r="N160" s="86" t="s">
        <v>294</v>
      </c>
      <c r="O160" s="86" t="s">
        <v>50</v>
      </c>
      <c r="Q160" s="86" t="s">
        <v>5034</v>
      </c>
      <c r="R160" s="86" t="s">
        <v>4702</v>
      </c>
      <c r="S160" s="86" t="s">
        <v>852</v>
      </c>
    </row>
    <row r="161" spans="1:19" x14ac:dyDescent="0.2">
      <c r="A161" s="1">
        <f t="shared" si="2"/>
        <v>161</v>
      </c>
      <c r="B161" t="s">
        <v>3493</v>
      </c>
      <c r="C161" s="1">
        <v>0</v>
      </c>
      <c r="D161" s="86" t="s">
        <v>4702</v>
      </c>
      <c r="E161" s="86" t="s">
        <v>426</v>
      </c>
      <c r="F161" s="86" t="s">
        <v>932</v>
      </c>
      <c r="G161" s="86" t="s">
        <v>37</v>
      </c>
      <c r="H161" s="86" t="s">
        <v>37</v>
      </c>
      <c r="I161" s="86" t="s">
        <v>414</v>
      </c>
      <c r="J161" s="86" t="s">
        <v>414</v>
      </c>
      <c r="K161" s="86" t="s">
        <v>5070</v>
      </c>
      <c r="L161" s="86" t="s">
        <v>4702</v>
      </c>
      <c r="M161" s="86" t="s">
        <v>713</v>
      </c>
      <c r="N161" s="86" t="s">
        <v>318</v>
      </c>
      <c r="O161" s="86" t="s">
        <v>737</v>
      </c>
      <c r="Q161" s="86" t="s">
        <v>5121</v>
      </c>
      <c r="R161" s="86">
        <v>0</v>
      </c>
      <c r="S161" s="86" t="s">
        <v>910</v>
      </c>
    </row>
    <row r="162" spans="1:19" x14ac:dyDescent="0.2">
      <c r="A162" s="1">
        <f t="shared" si="2"/>
        <v>162</v>
      </c>
      <c r="B162" t="s">
        <v>3493</v>
      </c>
      <c r="C162" s="1">
        <v>0</v>
      </c>
      <c r="D162" s="86" t="s">
        <v>932</v>
      </c>
      <c r="E162" s="86" t="s">
        <v>436</v>
      </c>
      <c r="F162" s="86" t="s">
        <v>935</v>
      </c>
      <c r="G162" s="86" t="s">
        <v>50</v>
      </c>
      <c r="H162" s="86" t="s">
        <v>377</v>
      </c>
      <c r="I162" s="86" t="s">
        <v>5047</v>
      </c>
      <c r="J162" s="86" t="s">
        <v>5166</v>
      </c>
      <c r="K162" s="86" t="s">
        <v>5034</v>
      </c>
      <c r="L162" s="86" t="s">
        <v>723</v>
      </c>
      <c r="M162" s="86" t="s">
        <v>4702</v>
      </c>
      <c r="N162" s="86" t="s">
        <v>41</v>
      </c>
      <c r="O162" s="86" t="s">
        <v>741</v>
      </c>
      <c r="Q162" s="86">
        <v>0</v>
      </c>
      <c r="R162" s="86">
        <v>0</v>
      </c>
      <c r="S162" s="86">
        <v>0</v>
      </c>
    </row>
    <row r="163" spans="1:19" x14ac:dyDescent="0.2">
      <c r="A163" s="1">
        <f t="shared" si="2"/>
        <v>163</v>
      </c>
      <c r="B163" t="s">
        <v>3493</v>
      </c>
      <c r="C163" s="1">
        <v>0</v>
      </c>
      <c r="D163" s="86" t="s">
        <v>935</v>
      </c>
      <c r="E163" s="86" t="s">
        <v>904</v>
      </c>
      <c r="F163" s="86" t="s">
        <v>943</v>
      </c>
      <c r="G163" s="86" t="s">
        <v>50</v>
      </c>
      <c r="H163" s="86" t="s">
        <v>937</v>
      </c>
      <c r="I163" s="86" t="s">
        <v>539</v>
      </c>
      <c r="J163" s="86" t="s">
        <v>442</v>
      </c>
      <c r="K163" s="86" t="s">
        <v>1373</v>
      </c>
      <c r="L163" s="86" t="s">
        <v>904</v>
      </c>
      <c r="M163" s="86" t="s">
        <v>721</v>
      </c>
      <c r="N163" s="86" t="s">
        <v>426</v>
      </c>
      <c r="O163" s="86" t="s">
        <v>976</v>
      </c>
      <c r="Q163" s="86">
        <v>0</v>
      </c>
      <c r="R163" s="86">
        <v>0</v>
      </c>
      <c r="S163" s="86">
        <v>0</v>
      </c>
    </row>
    <row r="164" spans="1:19" x14ac:dyDescent="0.2">
      <c r="A164" s="1">
        <f t="shared" si="2"/>
        <v>164</v>
      </c>
      <c r="B164" t="s">
        <v>3493</v>
      </c>
      <c r="C164" s="1">
        <v>0</v>
      </c>
      <c r="D164" s="86" t="s">
        <v>939</v>
      </c>
      <c r="E164" s="86" t="s">
        <v>50</v>
      </c>
      <c r="F164" s="86" t="s">
        <v>1826</v>
      </c>
      <c r="G164" s="86">
        <v>0</v>
      </c>
      <c r="H164" s="86" t="s">
        <v>5034</v>
      </c>
      <c r="I164" s="86" t="s">
        <v>1264</v>
      </c>
      <c r="J164" s="86">
        <v>0</v>
      </c>
      <c r="K164" s="86" t="s">
        <v>1704</v>
      </c>
      <c r="L164" s="86" t="s">
        <v>2151</v>
      </c>
      <c r="M164" s="86" t="s">
        <v>904</v>
      </c>
      <c r="N164" s="86" t="s">
        <v>1132</v>
      </c>
      <c r="O164" s="86" t="s">
        <v>5070</v>
      </c>
      <c r="Q164" s="86">
        <v>0</v>
      </c>
      <c r="R164" s="86">
        <v>0</v>
      </c>
      <c r="S164" s="86">
        <v>0</v>
      </c>
    </row>
    <row r="165" spans="1:19" x14ac:dyDescent="0.2">
      <c r="A165" s="1">
        <f t="shared" si="2"/>
        <v>165</v>
      </c>
      <c r="B165" t="s">
        <v>3493</v>
      </c>
      <c r="C165" s="1">
        <v>0</v>
      </c>
      <c r="D165" s="86" t="s">
        <v>1853</v>
      </c>
      <c r="E165" s="86">
        <v>0</v>
      </c>
      <c r="F165" s="86" t="s">
        <v>1843</v>
      </c>
      <c r="G165" s="86">
        <v>0</v>
      </c>
      <c r="H165" s="86" t="s">
        <v>5035</v>
      </c>
      <c r="I165" s="86">
        <v>0</v>
      </c>
      <c r="J165" s="86">
        <v>0</v>
      </c>
      <c r="K165" s="86" t="s">
        <v>5178</v>
      </c>
      <c r="L165" s="86">
        <v>0</v>
      </c>
      <c r="M165" s="86">
        <v>0</v>
      </c>
      <c r="N165" s="86" t="s">
        <v>2046</v>
      </c>
      <c r="O165" s="86" t="s">
        <v>2007</v>
      </c>
      <c r="Q165" s="86">
        <v>0</v>
      </c>
      <c r="R165" s="86">
        <v>0</v>
      </c>
      <c r="S165" s="86">
        <v>0</v>
      </c>
    </row>
    <row r="166" spans="1:19" x14ac:dyDescent="0.2">
      <c r="A166" s="1">
        <f t="shared" si="2"/>
        <v>166</v>
      </c>
      <c r="B166" t="s">
        <v>3493</v>
      </c>
      <c r="C166" s="1">
        <v>0</v>
      </c>
      <c r="D166" s="86">
        <v>0</v>
      </c>
      <c r="E166" s="86">
        <v>0</v>
      </c>
      <c r="F166" s="86">
        <v>0</v>
      </c>
      <c r="G166" s="86">
        <v>0</v>
      </c>
      <c r="H166" s="86" t="s">
        <v>50</v>
      </c>
      <c r="I166" s="86">
        <v>0</v>
      </c>
      <c r="J166" s="86">
        <v>0</v>
      </c>
      <c r="K166" s="86" t="s">
        <v>5071</v>
      </c>
      <c r="L166" s="86">
        <v>0</v>
      </c>
      <c r="M166" s="86">
        <v>0</v>
      </c>
      <c r="N166" s="86">
        <v>0</v>
      </c>
      <c r="O166" s="86" t="s">
        <v>2084</v>
      </c>
      <c r="Q166" s="86">
        <v>0</v>
      </c>
      <c r="R166" s="86">
        <v>0</v>
      </c>
      <c r="S166" s="86">
        <v>0</v>
      </c>
    </row>
    <row r="167" spans="1:19" x14ac:dyDescent="0.2">
      <c r="A167" s="1">
        <f t="shared" si="2"/>
        <v>167</v>
      </c>
      <c r="B167" t="s">
        <v>3493</v>
      </c>
      <c r="C167" s="1">
        <v>0</v>
      </c>
      <c r="D167" s="86">
        <v>0</v>
      </c>
      <c r="E167" s="86">
        <v>0</v>
      </c>
      <c r="F167" s="86">
        <v>0</v>
      </c>
      <c r="G167" s="86">
        <v>0</v>
      </c>
      <c r="H167" s="86">
        <v>0</v>
      </c>
      <c r="I167" s="86">
        <v>0</v>
      </c>
      <c r="J167" s="86">
        <v>0</v>
      </c>
      <c r="K167" s="86" t="s">
        <v>5072</v>
      </c>
      <c r="L167" s="86">
        <v>0</v>
      </c>
      <c r="M167" s="86">
        <v>0</v>
      </c>
      <c r="N167" s="86">
        <v>0</v>
      </c>
      <c r="O167" s="86" t="s">
        <v>2090</v>
      </c>
      <c r="Q167" s="86">
        <v>0</v>
      </c>
      <c r="R167" s="86">
        <v>0</v>
      </c>
      <c r="S167" s="86">
        <v>0</v>
      </c>
    </row>
    <row r="168" spans="1:19" x14ac:dyDescent="0.2">
      <c r="A168" s="1">
        <f t="shared" si="2"/>
        <v>168</v>
      </c>
      <c r="B168" t="s">
        <v>3493</v>
      </c>
      <c r="C168" s="1">
        <v>0</v>
      </c>
      <c r="D168" s="86">
        <v>0</v>
      </c>
      <c r="E168" s="86">
        <v>0</v>
      </c>
      <c r="F168" s="86">
        <v>0</v>
      </c>
      <c r="G168" s="86">
        <v>0</v>
      </c>
      <c r="H168" s="86">
        <v>0</v>
      </c>
      <c r="I168" s="86">
        <v>0</v>
      </c>
      <c r="J168" s="86">
        <v>0</v>
      </c>
      <c r="K168" s="86" t="s">
        <v>5179</v>
      </c>
      <c r="L168" s="86">
        <v>0</v>
      </c>
      <c r="M168" s="86">
        <v>0</v>
      </c>
      <c r="N168" s="86">
        <v>0</v>
      </c>
      <c r="O168" s="86" t="s">
        <v>5115</v>
      </c>
      <c r="Q168" s="86">
        <v>0</v>
      </c>
      <c r="R168" s="86">
        <v>0</v>
      </c>
      <c r="S168" s="86">
        <v>0</v>
      </c>
    </row>
    <row r="169" spans="1:19" x14ac:dyDescent="0.2">
      <c r="A169" s="1">
        <f t="shared" si="2"/>
        <v>169</v>
      </c>
      <c r="B169" t="s">
        <v>3493</v>
      </c>
      <c r="C169" s="1">
        <v>0</v>
      </c>
      <c r="D169" s="86">
        <v>0</v>
      </c>
      <c r="E169" s="86">
        <v>0</v>
      </c>
      <c r="F169" s="86">
        <v>0</v>
      </c>
      <c r="G169" s="86">
        <v>0</v>
      </c>
      <c r="H169" s="86">
        <v>0</v>
      </c>
      <c r="I169" s="86">
        <v>0</v>
      </c>
      <c r="J169" s="86">
        <v>0</v>
      </c>
      <c r="K169" s="86">
        <v>0</v>
      </c>
      <c r="L169" s="86">
        <v>0</v>
      </c>
      <c r="M169" s="86">
        <v>0</v>
      </c>
      <c r="N169" s="86">
        <v>0</v>
      </c>
      <c r="O169" s="86" t="s">
        <v>50</v>
      </c>
      <c r="Q169" s="86">
        <v>0</v>
      </c>
      <c r="R169" s="86">
        <v>0</v>
      </c>
      <c r="S169" s="86">
        <v>0</v>
      </c>
    </row>
    <row r="170" spans="1:19" x14ac:dyDescent="0.2">
      <c r="A170" s="1">
        <f t="shared" si="2"/>
        <v>170</v>
      </c>
      <c r="B170" t="s">
        <v>3493</v>
      </c>
      <c r="C170" s="1">
        <v>0</v>
      </c>
      <c r="D170" s="86">
        <v>0</v>
      </c>
      <c r="E170" s="86">
        <v>0</v>
      </c>
      <c r="F170" s="86">
        <v>0</v>
      </c>
      <c r="G170" s="86">
        <v>0</v>
      </c>
      <c r="H170" s="86">
        <v>0</v>
      </c>
      <c r="I170" s="86">
        <v>0</v>
      </c>
      <c r="J170" s="86">
        <v>0</v>
      </c>
      <c r="K170" s="86">
        <v>0</v>
      </c>
      <c r="L170" s="86">
        <v>0</v>
      </c>
      <c r="M170" s="86">
        <v>0</v>
      </c>
      <c r="N170" s="86">
        <v>0</v>
      </c>
      <c r="O170" s="86">
        <v>0</v>
      </c>
      <c r="Q170" s="86">
        <v>0</v>
      </c>
      <c r="R170" s="86">
        <v>0</v>
      </c>
      <c r="S170" s="86">
        <v>0</v>
      </c>
    </row>
    <row r="171" spans="1:19" x14ac:dyDescent="0.2">
      <c r="A171" s="1">
        <f t="shared" si="2"/>
        <v>171</v>
      </c>
      <c r="B171" t="s">
        <v>3493</v>
      </c>
      <c r="C171" s="1">
        <v>0</v>
      </c>
      <c r="D171" s="86">
        <v>0</v>
      </c>
      <c r="E171" s="86">
        <v>0</v>
      </c>
      <c r="F171" s="86">
        <v>0</v>
      </c>
      <c r="G171" s="86">
        <v>0</v>
      </c>
      <c r="H171" s="86">
        <v>0</v>
      </c>
      <c r="I171" s="86">
        <v>0</v>
      </c>
      <c r="J171" s="86">
        <v>0</v>
      </c>
      <c r="K171" s="86">
        <v>0</v>
      </c>
      <c r="L171" s="86">
        <v>0</v>
      </c>
      <c r="M171" s="86">
        <v>0</v>
      </c>
      <c r="N171" s="86">
        <v>0</v>
      </c>
      <c r="O171" s="86">
        <v>0</v>
      </c>
      <c r="Q171" s="86">
        <v>0</v>
      </c>
      <c r="R171" s="86">
        <v>0</v>
      </c>
      <c r="S171" s="86">
        <v>0</v>
      </c>
    </row>
    <row r="172" spans="1:19" x14ac:dyDescent="0.2">
      <c r="A172" s="1">
        <f t="shared" si="2"/>
        <v>172</v>
      </c>
      <c r="B172" t="s">
        <v>3493</v>
      </c>
      <c r="C172" s="1">
        <v>0</v>
      </c>
      <c r="D172" s="86">
        <v>0</v>
      </c>
      <c r="E172" s="86">
        <v>0</v>
      </c>
      <c r="F172" s="86">
        <v>0</v>
      </c>
      <c r="G172" s="86">
        <v>0</v>
      </c>
      <c r="H172" s="86">
        <v>0</v>
      </c>
      <c r="I172" s="86">
        <v>0</v>
      </c>
      <c r="J172" s="86">
        <v>0</v>
      </c>
      <c r="K172" s="86">
        <v>0</v>
      </c>
      <c r="L172" s="86">
        <v>0</v>
      </c>
      <c r="M172" s="86">
        <v>0</v>
      </c>
      <c r="N172" s="86">
        <v>0</v>
      </c>
      <c r="O172" s="86">
        <v>0</v>
      </c>
      <c r="Q172" s="86">
        <v>0</v>
      </c>
      <c r="R172" s="86">
        <v>0</v>
      </c>
      <c r="S172" s="86">
        <v>0</v>
      </c>
    </row>
    <row r="173" spans="1:19" x14ac:dyDescent="0.2">
      <c r="A173" s="1">
        <f t="shared" si="2"/>
        <v>173</v>
      </c>
      <c r="B173" t="s">
        <v>3493</v>
      </c>
      <c r="C173" s="1">
        <v>0</v>
      </c>
      <c r="D173" s="86">
        <v>0</v>
      </c>
      <c r="E173" s="86">
        <v>0</v>
      </c>
      <c r="F173" s="86">
        <v>0</v>
      </c>
      <c r="G173" s="86">
        <v>0</v>
      </c>
      <c r="H173" s="86">
        <v>0</v>
      </c>
      <c r="I173" s="86">
        <v>0</v>
      </c>
      <c r="J173" s="86">
        <v>0</v>
      </c>
      <c r="K173" s="86">
        <v>0</v>
      </c>
      <c r="L173" s="86">
        <v>0</v>
      </c>
      <c r="M173" s="86">
        <v>0</v>
      </c>
      <c r="N173" s="86">
        <v>0</v>
      </c>
      <c r="O173" s="86">
        <v>0</v>
      </c>
      <c r="Q173" s="86">
        <v>0</v>
      </c>
      <c r="R173" s="86">
        <v>0</v>
      </c>
      <c r="S173" s="86">
        <v>0</v>
      </c>
    </row>
    <row r="174" spans="1:19" ht="51" x14ac:dyDescent="0.2">
      <c r="A174" s="1">
        <f t="shared" si="2"/>
        <v>174</v>
      </c>
      <c r="B174" s="18" t="s">
        <v>4863</v>
      </c>
      <c r="C174" s="1">
        <v>0</v>
      </c>
      <c r="D174" s="86" t="s">
        <v>4690</v>
      </c>
      <c r="E174" s="86" t="s">
        <v>4880</v>
      </c>
      <c r="F174" s="86" t="s">
        <v>4930</v>
      </c>
      <c r="G174" s="86" t="s">
        <v>4940</v>
      </c>
      <c r="H174" s="86" t="s">
        <v>5036</v>
      </c>
      <c r="I174" s="86" t="s">
        <v>5048</v>
      </c>
      <c r="J174" s="86" t="s">
        <v>5056</v>
      </c>
      <c r="K174" s="86" t="s">
        <v>5152</v>
      </c>
      <c r="L174" s="86" t="s">
        <v>5081</v>
      </c>
      <c r="M174" s="86" t="s">
        <v>5171</v>
      </c>
      <c r="N174" s="86" t="s">
        <v>5103</v>
      </c>
      <c r="O174" s="86" t="s">
        <v>5116</v>
      </c>
      <c r="Q174" s="86" t="s">
        <v>5122</v>
      </c>
      <c r="R174" s="86" t="s">
        <v>5130</v>
      </c>
      <c r="S174" s="86" t="s">
        <v>5143</v>
      </c>
    </row>
    <row r="175" spans="1:19" x14ac:dyDescent="0.2">
      <c r="A175" s="1">
        <f t="shared" si="2"/>
        <v>175</v>
      </c>
      <c r="B175" t="s">
        <v>3495</v>
      </c>
      <c r="C175" s="1">
        <v>0</v>
      </c>
      <c r="D175" s="86" t="s">
        <v>3521</v>
      </c>
      <c r="E175" s="86" t="s">
        <v>3692</v>
      </c>
      <c r="F175" s="86" t="s">
        <v>3521</v>
      </c>
      <c r="G175" s="86" t="s">
        <v>36</v>
      </c>
      <c r="H175" s="86" t="s">
        <v>3521</v>
      </c>
      <c r="I175" s="86" t="s">
        <v>3668</v>
      </c>
      <c r="J175" s="86" t="s">
        <v>3692</v>
      </c>
      <c r="K175" s="86" t="s">
        <v>3521</v>
      </c>
      <c r="L175" s="86" t="s">
        <v>3634</v>
      </c>
      <c r="M175" s="86" t="s">
        <v>3574</v>
      </c>
      <c r="N175" s="86" t="s">
        <v>3642</v>
      </c>
      <c r="O175" s="86" t="s">
        <v>3634</v>
      </c>
      <c r="Q175" s="86" t="s">
        <v>3521</v>
      </c>
      <c r="R175" s="86" t="s">
        <v>3521</v>
      </c>
      <c r="S175" s="86" t="s">
        <v>3624</v>
      </c>
    </row>
    <row r="176" spans="1:19" x14ac:dyDescent="0.2">
      <c r="A176" s="1">
        <f t="shared" si="2"/>
        <v>176</v>
      </c>
      <c r="B176" t="s">
        <v>3495</v>
      </c>
      <c r="C176" s="1">
        <v>0</v>
      </c>
      <c r="D176" s="86" t="s">
        <v>3567</v>
      </c>
      <c r="E176" s="86" t="s">
        <v>3740</v>
      </c>
      <c r="F176" s="86" t="s">
        <v>3518</v>
      </c>
      <c r="G176" s="86" t="s">
        <v>52</v>
      </c>
      <c r="H176" s="86" t="s">
        <v>3518</v>
      </c>
      <c r="I176" s="86" t="s">
        <v>3692</v>
      </c>
      <c r="J176" s="86" t="s">
        <v>3694</v>
      </c>
      <c r="K176" s="86" t="s">
        <v>3518</v>
      </c>
      <c r="L176" s="86" t="s">
        <v>3658</v>
      </c>
      <c r="M176" s="86" t="s">
        <v>3594</v>
      </c>
      <c r="N176" s="86" t="s">
        <v>3692</v>
      </c>
      <c r="O176" s="86" t="s">
        <v>3636</v>
      </c>
      <c r="Q176" s="86" t="s">
        <v>3518</v>
      </c>
      <c r="R176" s="86" t="s">
        <v>3658</v>
      </c>
      <c r="S176" s="86" t="s">
        <v>5144</v>
      </c>
    </row>
    <row r="177" spans="1:19" x14ac:dyDescent="0.2">
      <c r="A177" s="1">
        <f t="shared" si="2"/>
        <v>177</v>
      </c>
      <c r="B177" t="s">
        <v>3495</v>
      </c>
      <c r="C177" s="1">
        <v>0</v>
      </c>
      <c r="D177" s="86" t="s">
        <v>3762</v>
      </c>
      <c r="E177" s="86" t="s">
        <v>51</v>
      </c>
      <c r="F177" s="86" t="s">
        <v>3565</v>
      </c>
      <c r="G177" s="86" t="s">
        <v>3624</v>
      </c>
      <c r="H177" s="86" t="s">
        <v>3606</v>
      </c>
      <c r="I177" s="86" t="s">
        <v>3694</v>
      </c>
      <c r="J177" s="86" t="s">
        <v>3737</v>
      </c>
      <c r="K177" s="86" t="s">
        <v>39</v>
      </c>
      <c r="L177" s="86" t="s">
        <v>3884</v>
      </c>
      <c r="M177" s="86" t="s">
        <v>5091</v>
      </c>
      <c r="N177" s="86" t="s">
        <v>3694</v>
      </c>
      <c r="O177" s="86" t="s">
        <v>3681</v>
      </c>
      <c r="Q177" s="86" t="s">
        <v>51</v>
      </c>
      <c r="R177" s="86" t="s">
        <v>3884</v>
      </c>
      <c r="S177" s="86" t="s">
        <v>3737</v>
      </c>
    </row>
    <row r="178" spans="1:19" x14ac:dyDescent="0.2">
      <c r="A178" s="1">
        <f t="shared" si="2"/>
        <v>178</v>
      </c>
      <c r="B178" t="s">
        <v>3495</v>
      </c>
      <c r="C178" s="1">
        <v>0</v>
      </c>
      <c r="D178" s="86" t="s">
        <v>3658</v>
      </c>
      <c r="E178" s="86" t="s">
        <v>4030</v>
      </c>
      <c r="F178" s="86" t="s">
        <v>3594</v>
      </c>
      <c r="G178" s="86" t="s">
        <v>3679</v>
      </c>
      <c r="H178" s="86" t="s">
        <v>3681</v>
      </c>
      <c r="I178" s="86" t="s">
        <v>3762</v>
      </c>
      <c r="J178" s="86" t="s">
        <v>5049</v>
      </c>
      <c r="K178" s="86" t="s">
        <v>3775</v>
      </c>
      <c r="L178" s="86" t="s">
        <v>3937</v>
      </c>
      <c r="M178" s="86" t="s">
        <v>3672</v>
      </c>
      <c r="N178" s="86" t="s">
        <v>3775</v>
      </c>
      <c r="O178" s="86" t="s">
        <v>3692</v>
      </c>
      <c r="Q178" s="86" t="s">
        <v>5123</v>
      </c>
      <c r="R178" s="86" t="s">
        <v>5082</v>
      </c>
      <c r="S178" s="86" t="s">
        <v>3904</v>
      </c>
    </row>
    <row r="179" spans="1:19" x14ac:dyDescent="0.2">
      <c r="A179" s="1">
        <f t="shared" si="2"/>
        <v>179</v>
      </c>
      <c r="B179" t="s">
        <v>3495</v>
      </c>
      <c r="C179" s="1">
        <v>0</v>
      </c>
      <c r="D179" s="86" t="s">
        <v>3884</v>
      </c>
      <c r="E179" s="86" t="s">
        <v>4219</v>
      </c>
      <c r="F179" s="86" t="s">
        <v>3600</v>
      </c>
      <c r="G179" s="86" t="s">
        <v>3692</v>
      </c>
      <c r="H179" s="86" t="s">
        <v>3692</v>
      </c>
      <c r="I179" s="86" t="s">
        <v>5049</v>
      </c>
      <c r="J179" s="86" t="s">
        <v>3976</v>
      </c>
      <c r="K179" s="86" t="s">
        <v>3658</v>
      </c>
      <c r="L179" s="86" t="s">
        <v>47</v>
      </c>
      <c r="M179" s="86" t="s">
        <v>3658</v>
      </c>
      <c r="N179" s="86" t="s">
        <v>3777</v>
      </c>
      <c r="O179" s="86" t="s">
        <v>3694</v>
      </c>
      <c r="Q179" s="86" t="s">
        <v>4220</v>
      </c>
      <c r="R179" s="86" t="s">
        <v>4222</v>
      </c>
      <c r="S179" s="86" t="s">
        <v>3937</v>
      </c>
    </row>
    <row r="180" spans="1:19" x14ac:dyDescent="0.2">
      <c r="A180" s="1">
        <f t="shared" si="2"/>
        <v>180</v>
      </c>
      <c r="B180" t="s">
        <v>3495</v>
      </c>
      <c r="C180" s="1">
        <v>0</v>
      </c>
      <c r="D180" s="86" t="s">
        <v>33</v>
      </c>
      <c r="E180" s="86" t="s">
        <v>4221</v>
      </c>
      <c r="F180" s="86" t="s">
        <v>3728</v>
      </c>
      <c r="G180" s="86" t="s">
        <v>3946</v>
      </c>
      <c r="H180" s="86" t="s">
        <v>3775</v>
      </c>
      <c r="I180" s="86" t="s">
        <v>5050</v>
      </c>
      <c r="J180" s="86" t="s">
        <v>4219</v>
      </c>
      <c r="K180" s="86" t="s">
        <v>3884</v>
      </c>
      <c r="L180" s="86" t="s">
        <v>5082</v>
      </c>
      <c r="M180" s="86" t="s">
        <v>3884</v>
      </c>
      <c r="N180" s="86" t="s">
        <v>3778</v>
      </c>
      <c r="O180" s="86" t="s">
        <v>3658</v>
      </c>
      <c r="Q180" s="86" t="s">
        <v>4224</v>
      </c>
      <c r="R180" s="86" t="s">
        <v>4224</v>
      </c>
      <c r="S180" s="86" t="s">
        <v>5145</v>
      </c>
    </row>
    <row r="181" spans="1:19" x14ac:dyDescent="0.2">
      <c r="A181" s="1">
        <f t="shared" si="2"/>
        <v>181</v>
      </c>
      <c r="B181" t="s">
        <v>3495</v>
      </c>
      <c r="C181" s="1">
        <v>0</v>
      </c>
      <c r="D181" s="86" t="s">
        <v>3904</v>
      </c>
      <c r="E181" s="86" t="s">
        <v>4222</v>
      </c>
      <c r="F181" s="86" t="s">
        <v>3658</v>
      </c>
      <c r="G181" s="86" t="s">
        <v>4219</v>
      </c>
      <c r="H181" s="86" t="s">
        <v>3777</v>
      </c>
      <c r="I181" s="86" t="s">
        <v>4030</v>
      </c>
      <c r="J181" s="86" t="s">
        <v>4221</v>
      </c>
      <c r="K181" s="86" t="s">
        <v>3904</v>
      </c>
      <c r="L181" s="86" t="s">
        <v>4220</v>
      </c>
      <c r="M181" s="86" t="s">
        <v>33</v>
      </c>
      <c r="N181" s="86" t="s">
        <v>5049</v>
      </c>
      <c r="O181" s="86" t="s">
        <v>33</v>
      </c>
      <c r="Q181" s="86">
        <v>0</v>
      </c>
      <c r="R181" s="86">
        <v>0</v>
      </c>
      <c r="S181" s="86" t="s">
        <v>4220</v>
      </c>
    </row>
    <row r="182" spans="1:19" x14ac:dyDescent="0.2">
      <c r="A182" s="1">
        <f t="shared" si="2"/>
        <v>182</v>
      </c>
      <c r="B182" t="s">
        <v>3495</v>
      </c>
      <c r="C182" s="1">
        <v>0</v>
      </c>
      <c r="D182" s="86" t="s">
        <v>4703</v>
      </c>
      <c r="E182" s="86" t="s">
        <v>4223</v>
      </c>
      <c r="F182" s="86" t="s">
        <v>3884</v>
      </c>
      <c r="G182" s="86" t="s">
        <v>4221</v>
      </c>
      <c r="H182" s="86" t="s">
        <v>4219</v>
      </c>
      <c r="I182" s="86" t="s">
        <v>4222</v>
      </c>
      <c r="J182" s="86" t="s">
        <v>4224</v>
      </c>
      <c r="K182" s="86" t="s">
        <v>5073</v>
      </c>
      <c r="L182" s="86" t="s">
        <v>4222</v>
      </c>
      <c r="M182" s="86" t="s">
        <v>3904</v>
      </c>
      <c r="N182" s="86" t="s">
        <v>5104</v>
      </c>
      <c r="O182" s="86" t="s">
        <v>3716</v>
      </c>
      <c r="Q182" s="86">
        <v>0</v>
      </c>
      <c r="R182" s="86">
        <v>0</v>
      </c>
      <c r="S182" s="86" t="s">
        <v>4222</v>
      </c>
    </row>
    <row r="183" spans="1:19" x14ac:dyDescent="0.2">
      <c r="A183" s="1">
        <f t="shared" si="2"/>
        <v>183</v>
      </c>
      <c r="B183" t="s">
        <v>3495</v>
      </c>
      <c r="C183" s="1">
        <v>0</v>
      </c>
      <c r="D183" s="86" t="s">
        <v>4222</v>
      </c>
      <c r="E183" s="86" t="s">
        <v>4224</v>
      </c>
      <c r="F183" s="86" t="s">
        <v>33</v>
      </c>
      <c r="G183" s="86" t="s">
        <v>4224</v>
      </c>
      <c r="H183" s="86" t="s">
        <v>4221</v>
      </c>
      <c r="I183" s="86" t="s">
        <v>4224</v>
      </c>
      <c r="J183" s="86">
        <v>0</v>
      </c>
      <c r="K183" s="86" t="s">
        <v>4222</v>
      </c>
      <c r="L183" s="86" t="s">
        <v>4223</v>
      </c>
      <c r="M183" s="86" t="s">
        <v>3673</v>
      </c>
      <c r="N183" s="86" t="s">
        <v>4221</v>
      </c>
      <c r="O183" s="86" t="s">
        <v>4030</v>
      </c>
      <c r="Q183" s="86">
        <v>0</v>
      </c>
      <c r="R183" s="86">
        <v>0</v>
      </c>
      <c r="S183" s="86" t="s">
        <v>4223</v>
      </c>
    </row>
    <row r="184" spans="1:19" x14ac:dyDescent="0.2">
      <c r="A184" s="1">
        <f t="shared" si="2"/>
        <v>184</v>
      </c>
      <c r="B184" t="s">
        <v>3495</v>
      </c>
      <c r="C184" s="1">
        <v>0</v>
      </c>
      <c r="D184" s="86" t="s">
        <v>4224</v>
      </c>
      <c r="E184" s="86">
        <v>0</v>
      </c>
      <c r="F184" s="86" t="s">
        <v>3958</v>
      </c>
      <c r="G184" s="86">
        <v>0</v>
      </c>
      <c r="H184" s="86" t="s">
        <v>4224</v>
      </c>
      <c r="I184" s="86">
        <v>0</v>
      </c>
      <c r="J184" s="86">
        <v>0</v>
      </c>
      <c r="K184" s="86" t="s">
        <v>4223</v>
      </c>
      <c r="L184" s="86" t="s">
        <v>4224</v>
      </c>
      <c r="M184" s="86" t="s">
        <v>3937</v>
      </c>
      <c r="N184" s="86" t="s">
        <v>4224</v>
      </c>
      <c r="O184" s="86" t="s">
        <v>4219</v>
      </c>
      <c r="Q184" s="86">
        <v>0</v>
      </c>
      <c r="R184" s="86">
        <v>0</v>
      </c>
      <c r="S184" s="86" t="s">
        <v>4224</v>
      </c>
    </row>
    <row r="185" spans="1:19" x14ac:dyDescent="0.2">
      <c r="A185" s="1">
        <f t="shared" si="2"/>
        <v>185</v>
      </c>
      <c r="B185" t="s">
        <v>3495</v>
      </c>
      <c r="C185" s="1">
        <v>0</v>
      </c>
      <c r="D185" s="86">
        <v>0</v>
      </c>
      <c r="E185" s="86">
        <v>0</v>
      </c>
      <c r="F185" s="86" t="s">
        <v>4222</v>
      </c>
      <c r="G185" s="86">
        <v>0</v>
      </c>
      <c r="H185" s="86" t="s">
        <v>5037</v>
      </c>
      <c r="I185" s="86">
        <v>0</v>
      </c>
      <c r="J185" s="86">
        <v>0</v>
      </c>
      <c r="K185" s="86" t="s">
        <v>4224</v>
      </c>
      <c r="L185" s="86" t="s">
        <v>5083</v>
      </c>
      <c r="M185" s="86" t="s">
        <v>5092</v>
      </c>
      <c r="N185" s="86">
        <v>0</v>
      </c>
      <c r="O185" s="86" t="s">
        <v>4221</v>
      </c>
      <c r="Q185" s="86">
        <v>0</v>
      </c>
      <c r="R185" s="86">
        <v>0</v>
      </c>
      <c r="S185" s="86">
        <v>0</v>
      </c>
    </row>
    <row r="186" spans="1:19" x14ac:dyDescent="0.2">
      <c r="A186" s="1">
        <f t="shared" si="2"/>
        <v>186</v>
      </c>
      <c r="B186" t="s">
        <v>3495</v>
      </c>
      <c r="C186" s="1">
        <v>0</v>
      </c>
      <c r="D186" s="86">
        <v>0</v>
      </c>
      <c r="E186" s="86">
        <v>0</v>
      </c>
      <c r="F186" s="86" t="s">
        <v>4223</v>
      </c>
      <c r="G186" s="86">
        <v>0</v>
      </c>
      <c r="H186" s="86">
        <v>0</v>
      </c>
      <c r="I186" s="86">
        <v>0</v>
      </c>
      <c r="J186" s="86">
        <v>0</v>
      </c>
      <c r="K186" s="86" t="s">
        <v>5153</v>
      </c>
      <c r="L186" s="86">
        <v>0</v>
      </c>
      <c r="M186" s="86" t="s">
        <v>4222</v>
      </c>
      <c r="N186" s="86">
        <v>0</v>
      </c>
      <c r="O186" s="86" t="s">
        <v>4224</v>
      </c>
      <c r="Q186" s="86">
        <v>0</v>
      </c>
      <c r="R186" s="86">
        <v>0</v>
      </c>
      <c r="S186" s="86">
        <v>0</v>
      </c>
    </row>
    <row r="187" spans="1:19" x14ac:dyDescent="0.2">
      <c r="A187" s="1">
        <f t="shared" si="2"/>
        <v>187</v>
      </c>
      <c r="B187" t="s">
        <v>3495</v>
      </c>
      <c r="C187" s="1">
        <v>0</v>
      </c>
      <c r="D187" s="86">
        <v>0</v>
      </c>
      <c r="E187" s="86">
        <v>0</v>
      </c>
      <c r="F187" s="86" t="s">
        <v>4224</v>
      </c>
      <c r="G187" s="86">
        <v>0</v>
      </c>
      <c r="H187" s="86">
        <v>0</v>
      </c>
      <c r="I187" s="86">
        <v>0</v>
      </c>
      <c r="J187" s="86">
        <v>0</v>
      </c>
      <c r="K187" s="86">
        <v>0</v>
      </c>
      <c r="L187" s="86">
        <v>0</v>
      </c>
      <c r="M187" s="86" t="s">
        <v>4223</v>
      </c>
      <c r="N187" s="86">
        <v>0</v>
      </c>
      <c r="O187" s="86">
        <v>0</v>
      </c>
      <c r="Q187" s="86">
        <v>0</v>
      </c>
      <c r="R187" s="86">
        <v>0</v>
      </c>
      <c r="S187" s="86">
        <v>0</v>
      </c>
    </row>
    <row r="188" spans="1:19" x14ac:dyDescent="0.2">
      <c r="A188" s="1">
        <f t="shared" si="2"/>
        <v>188</v>
      </c>
      <c r="B188" t="s">
        <v>3495</v>
      </c>
      <c r="C188" s="1">
        <v>0</v>
      </c>
      <c r="D188" s="86">
        <v>0</v>
      </c>
      <c r="E188" s="86">
        <v>0</v>
      </c>
      <c r="F188" s="86" t="s">
        <v>4039</v>
      </c>
      <c r="G188" s="86">
        <v>0</v>
      </c>
      <c r="H188" s="86">
        <v>0</v>
      </c>
      <c r="I188" s="86">
        <v>0</v>
      </c>
      <c r="J188" s="86">
        <v>0</v>
      </c>
      <c r="K188" s="86">
        <v>0</v>
      </c>
      <c r="L188" s="86">
        <v>0</v>
      </c>
      <c r="M188" s="86" t="s">
        <v>4224</v>
      </c>
      <c r="N188" s="86">
        <v>0</v>
      </c>
      <c r="O188" s="86">
        <v>0</v>
      </c>
      <c r="Q188" s="86">
        <v>0</v>
      </c>
      <c r="R188" s="86">
        <v>0</v>
      </c>
      <c r="S188" s="86">
        <v>0</v>
      </c>
    </row>
    <row r="189" spans="1:19" x14ac:dyDescent="0.2">
      <c r="A189" s="1">
        <f t="shared" si="2"/>
        <v>189</v>
      </c>
      <c r="B189" t="s">
        <v>3495</v>
      </c>
      <c r="C189" s="1">
        <v>0</v>
      </c>
      <c r="D189" s="86">
        <v>0</v>
      </c>
      <c r="E189" s="86">
        <v>0</v>
      </c>
      <c r="F189" s="86">
        <v>0</v>
      </c>
      <c r="G189" s="86">
        <v>0</v>
      </c>
      <c r="H189" s="86">
        <v>0</v>
      </c>
      <c r="I189" s="86">
        <v>0</v>
      </c>
      <c r="J189" s="86">
        <v>0</v>
      </c>
      <c r="K189" s="86">
        <v>0</v>
      </c>
      <c r="L189" s="86">
        <v>0</v>
      </c>
      <c r="M189" s="86" t="s">
        <v>4039</v>
      </c>
      <c r="N189" s="86">
        <v>0</v>
      </c>
      <c r="O189" s="86">
        <v>0</v>
      </c>
      <c r="Q189" s="86">
        <v>0</v>
      </c>
      <c r="R189" s="86">
        <v>0</v>
      </c>
      <c r="S189" s="86">
        <v>0</v>
      </c>
    </row>
    <row r="190" spans="1:19" x14ac:dyDescent="0.2">
      <c r="A190" s="1">
        <f t="shared" si="2"/>
        <v>190</v>
      </c>
      <c r="B190" t="s">
        <v>3495</v>
      </c>
      <c r="C190" s="1">
        <v>0</v>
      </c>
      <c r="D190" s="86">
        <v>0</v>
      </c>
      <c r="E190" s="86">
        <v>0</v>
      </c>
      <c r="F190" s="86">
        <v>0</v>
      </c>
      <c r="G190" s="86">
        <v>0</v>
      </c>
      <c r="H190" s="86">
        <v>0</v>
      </c>
      <c r="I190" s="86">
        <v>0</v>
      </c>
      <c r="J190" s="86">
        <v>0</v>
      </c>
      <c r="K190" s="86">
        <v>0</v>
      </c>
      <c r="L190" s="86">
        <v>0</v>
      </c>
      <c r="M190" s="86">
        <v>0</v>
      </c>
      <c r="N190" s="86">
        <v>0</v>
      </c>
      <c r="O190" s="86">
        <v>0</v>
      </c>
      <c r="Q190" s="86">
        <v>0</v>
      </c>
      <c r="R190" s="86">
        <v>0</v>
      </c>
      <c r="S190" s="86">
        <v>0</v>
      </c>
    </row>
    <row r="191" spans="1:19" x14ac:dyDescent="0.2">
      <c r="A191" s="1">
        <f t="shared" si="2"/>
        <v>191</v>
      </c>
      <c r="B191" t="s">
        <v>3495</v>
      </c>
      <c r="C191" s="1">
        <v>0</v>
      </c>
      <c r="D191" s="86">
        <v>0</v>
      </c>
      <c r="E191" s="86">
        <v>0</v>
      </c>
      <c r="F191" s="86">
        <v>0</v>
      </c>
      <c r="G191" s="86">
        <v>0</v>
      </c>
      <c r="H191" s="86">
        <v>0</v>
      </c>
      <c r="I191" s="86">
        <v>0</v>
      </c>
      <c r="J191" s="86">
        <v>0</v>
      </c>
      <c r="K191" s="86">
        <v>0</v>
      </c>
      <c r="L191" s="86">
        <v>0</v>
      </c>
      <c r="M191" s="86">
        <v>0</v>
      </c>
      <c r="N191" s="86">
        <v>0</v>
      </c>
      <c r="O191" s="86">
        <v>0</v>
      </c>
      <c r="Q191" s="86">
        <v>0</v>
      </c>
      <c r="R191" s="86">
        <v>0</v>
      </c>
      <c r="S191" s="86">
        <v>0</v>
      </c>
    </row>
    <row r="192" spans="1:19" x14ac:dyDescent="0.2">
      <c r="A192" s="1">
        <f t="shared" si="2"/>
        <v>192</v>
      </c>
      <c r="B192" t="s">
        <v>3495</v>
      </c>
      <c r="C192" s="1">
        <v>0</v>
      </c>
      <c r="D192" s="86">
        <v>0</v>
      </c>
      <c r="E192" s="86">
        <v>0</v>
      </c>
      <c r="F192" s="86">
        <v>0</v>
      </c>
      <c r="G192" s="86">
        <v>0</v>
      </c>
      <c r="H192" s="86">
        <v>0</v>
      </c>
      <c r="I192" s="86">
        <v>0</v>
      </c>
      <c r="J192" s="86">
        <v>0</v>
      </c>
      <c r="K192" s="86">
        <v>0</v>
      </c>
      <c r="L192" s="86">
        <v>0</v>
      </c>
      <c r="M192" s="86">
        <v>0</v>
      </c>
      <c r="N192" s="86">
        <v>0</v>
      </c>
      <c r="O192" s="86">
        <v>0</v>
      </c>
      <c r="Q192" s="86">
        <v>0</v>
      </c>
      <c r="R192" s="86">
        <v>0</v>
      </c>
      <c r="S192" s="86">
        <v>0</v>
      </c>
    </row>
    <row r="193" spans="1:34" x14ac:dyDescent="0.2">
      <c r="A193" s="1">
        <f t="shared" si="2"/>
        <v>193</v>
      </c>
      <c r="B193" t="s">
        <v>3495</v>
      </c>
      <c r="C193" s="1">
        <v>0</v>
      </c>
      <c r="D193" s="86">
        <v>0</v>
      </c>
      <c r="E193" s="86">
        <v>0</v>
      </c>
      <c r="F193" s="86">
        <v>0</v>
      </c>
      <c r="G193" s="86">
        <v>0</v>
      </c>
      <c r="H193" s="86">
        <v>0</v>
      </c>
      <c r="I193" s="86">
        <v>0</v>
      </c>
      <c r="J193" s="86">
        <v>0</v>
      </c>
      <c r="K193" s="86">
        <v>0</v>
      </c>
      <c r="L193" s="86">
        <v>0</v>
      </c>
      <c r="M193" s="86">
        <v>0</v>
      </c>
      <c r="N193" s="86">
        <v>0</v>
      </c>
      <c r="O193" s="86">
        <v>0</v>
      </c>
      <c r="Q193" s="86">
        <v>0</v>
      </c>
      <c r="R193" s="86">
        <v>0</v>
      </c>
      <c r="S193" s="86">
        <v>0</v>
      </c>
    </row>
    <row r="194" spans="1:34" x14ac:dyDescent="0.2">
      <c r="A194" s="1">
        <f t="shared" si="2"/>
        <v>194</v>
      </c>
      <c r="B194" t="s">
        <v>3495</v>
      </c>
      <c r="C194" s="1">
        <v>0</v>
      </c>
      <c r="D194" s="86">
        <v>0</v>
      </c>
      <c r="E194" s="86">
        <v>0</v>
      </c>
      <c r="F194" s="86">
        <v>0</v>
      </c>
      <c r="G194" s="86">
        <v>0</v>
      </c>
      <c r="H194" s="86">
        <v>0</v>
      </c>
      <c r="I194" s="86">
        <v>0</v>
      </c>
      <c r="J194" s="86">
        <v>0</v>
      </c>
      <c r="K194" s="86">
        <v>0</v>
      </c>
      <c r="L194" s="86">
        <v>0</v>
      </c>
      <c r="M194" s="86">
        <v>0</v>
      </c>
      <c r="N194" s="86">
        <v>0</v>
      </c>
      <c r="O194" s="86">
        <v>0</v>
      </c>
      <c r="Q194" s="86">
        <v>0</v>
      </c>
      <c r="R194" s="86">
        <v>0</v>
      </c>
      <c r="S194" s="86">
        <v>0</v>
      </c>
    </row>
    <row r="195" spans="1:34" x14ac:dyDescent="0.2">
      <c r="A195" s="1">
        <f t="shared" si="2"/>
        <v>195</v>
      </c>
      <c r="B195" t="s">
        <v>3495</v>
      </c>
      <c r="C195" s="1">
        <v>0</v>
      </c>
      <c r="D195" s="86">
        <v>0</v>
      </c>
      <c r="E195" s="86">
        <v>0</v>
      </c>
      <c r="F195" s="86">
        <v>0</v>
      </c>
      <c r="G195" s="86">
        <v>0</v>
      </c>
      <c r="H195" s="86">
        <v>0</v>
      </c>
      <c r="I195" s="86">
        <v>0</v>
      </c>
      <c r="J195" s="86">
        <v>0</v>
      </c>
      <c r="K195" s="86">
        <v>0</v>
      </c>
      <c r="L195" s="86">
        <v>0</v>
      </c>
      <c r="M195" s="86">
        <v>0</v>
      </c>
      <c r="N195" s="86">
        <v>0</v>
      </c>
      <c r="O195" s="86">
        <v>0</v>
      </c>
      <c r="Q195" s="86">
        <v>0</v>
      </c>
      <c r="R195" s="86">
        <v>0</v>
      </c>
      <c r="S195" s="86">
        <v>0</v>
      </c>
    </row>
    <row r="196" spans="1:34" x14ac:dyDescent="0.2">
      <c r="A196" s="1">
        <f t="shared" si="2"/>
        <v>196</v>
      </c>
      <c r="B196" t="s">
        <v>3495</v>
      </c>
      <c r="C196" s="1">
        <v>0</v>
      </c>
      <c r="D196" s="86">
        <v>0</v>
      </c>
      <c r="E196" s="86">
        <v>0</v>
      </c>
      <c r="F196" s="86">
        <v>0</v>
      </c>
      <c r="G196" s="86">
        <v>0</v>
      </c>
      <c r="H196" s="86">
        <v>0</v>
      </c>
      <c r="I196" s="86">
        <v>0</v>
      </c>
      <c r="J196" s="86">
        <v>0</v>
      </c>
      <c r="K196" s="86">
        <v>0</v>
      </c>
      <c r="L196" s="86">
        <v>0</v>
      </c>
      <c r="M196" s="86">
        <v>0</v>
      </c>
      <c r="N196" s="86">
        <v>0</v>
      </c>
      <c r="O196" s="86">
        <v>0</v>
      </c>
      <c r="Q196" s="86">
        <v>0</v>
      </c>
      <c r="R196" s="86">
        <v>0</v>
      </c>
      <c r="S196" s="86">
        <v>0</v>
      </c>
    </row>
    <row r="197" spans="1:34" x14ac:dyDescent="0.2">
      <c r="A197" s="1">
        <f t="shared" si="2"/>
        <v>197</v>
      </c>
      <c r="B197" t="s">
        <v>3495</v>
      </c>
      <c r="C197" s="1">
        <v>0</v>
      </c>
      <c r="D197" s="86">
        <v>0</v>
      </c>
      <c r="E197" s="86">
        <v>0</v>
      </c>
      <c r="F197" s="86">
        <v>0</v>
      </c>
      <c r="G197" s="86">
        <v>0</v>
      </c>
      <c r="H197" s="86">
        <v>0</v>
      </c>
      <c r="I197" s="86">
        <v>0</v>
      </c>
      <c r="J197" s="86">
        <v>0</v>
      </c>
      <c r="K197" s="86">
        <v>0</v>
      </c>
      <c r="L197" s="86">
        <v>0</v>
      </c>
      <c r="M197" s="86">
        <v>0</v>
      </c>
      <c r="N197" s="86">
        <v>0</v>
      </c>
      <c r="O197" s="86">
        <v>0</v>
      </c>
      <c r="Q197" s="86">
        <v>0</v>
      </c>
      <c r="R197" s="86">
        <v>0</v>
      </c>
      <c r="S197" s="86">
        <v>0</v>
      </c>
    </row>
    <row r="198" spans="1:34" x14ac:dyDescent="0.2">
      <c r="A198" s="1">
        <f t="shared" si="2"/>
        <v>198</v>
      </c>
      <c r="B198" t="s">
        <v>3495</v>
      </c>
      <c r="C198" s="1">
        <v>0</v>
      </c>
      <c r="D198" s="86">
        <v>0</v>
      </c>
      <c r="E198" s="86">
        <v>0</v>
      </c>
      <c r="F198" s="86">
        <v>0</v>
      </c>
      <c r="G198" s="86">
        <v>0</v>
      </c>
      <c r="H198" s="86">
        <v>0</v>
      </c>
      <c r="I198" s="86">
        <v>0</v>
      </c>
      <c r="J198" s="86">
        <v>0</v>
      </c>
      <c r="K198" s="86">
        <v>0</v>
      </c>
      <c r="L198" s="86">
        <v>0</v>
      </c>
      <c r="M198" s="86">
        <v>0</v>
      </c>
      <c r="N198" s="86">
        <v>0</v>
      </c>
      <c r="O198" s="86">
        <v>0</v>
      </c>
      <c r="Q198" s="86">
        <v>0</v>
      </c>
      <c r="R198" s="86">
        <v>0</v>
      </c>
      <c r="S198" s="86">
        <v>0</v>
      </c>
    </row>
    <row r="199" spans="1:34" x14ac:dyDescent="0.2">
      <c r="A199" s="1">
        <f t="shared" ref="A199:A228" si="3">A198+1</f>
        <v>199</v>
      </c>
      <c r="B199" t="s">
        <v>3495</v>
      </c>
      <c r="C199" s="1">
        <v>0</v>
      </c>
      <c r="D199" s="86">
        <v>0</v>
      </c>
      <c r="E199" s="86">
        <v>0</v>
      </c>
      <c r="F199" s="86">
        <v>0</v>
      </c>
      <c r="G199" s="86">
        <v>0</v>
      </c>
      <c r="H199" s="86">
        <v>0</v>
      </c>
      <c r="I199" s="86">
        <v>0</v>
      </c>
      <c r="J199" s="86">
        <v>0</v>
      </c>
      <c r="K199" s="86">
        <v>0</v>
      </c>
      <c r="L199" s="86">
        <v>0</v>
      </c>
      <c r="M199" s="86">
        <v>0</v>
      </c>
      <c r="N199" s="86">
        <v>0</v>
      </c>
      <c r="O199" s="86">
        <v>0</v>
      </c>
      <c r="Q199" s="86">
        <v>0</v>
      </c>
      <c r="R199" s="86">
        <v>0</v>
      </c>
      <c r="S199" s="86">
        <v>0</v>
      </c>
    </row>
    <row r="200" spans="1:34" x14ac:dyDescent="0.2">
      <c r="A200" s="1">
        <f t="shared" si="3"/>
        <v>200</v>
      </c>
      <c r="B200" t="s">
        <v>3495</v>
      </c>
      <c r="C200" s="1">
        <v>0</v>
      </c>
      <c r="D200" s="86">
        <v>0</v>
      </c>
      <c r="E200" s="86">
        <v>0</v>
      </c>
      <c r="F200" s="86">
        <v>0</v>
      </c>
      <c r="G200" s="86">
        <v>0</v>
      </c>
      <c r="H200" s="86">
        <v>0</v>
      </c>
      <c r="I200" s="86">
        <v>0</v>
      </c>
      <c r="J200" s="86">
        <v>0</v>
      </c>
      <c r="K200" s="86">
        <v>0</v>
      </c>
      <c r="L200" s="86">
        <v>0</v>
      </c>
      <c r="M200" s="86">
        <v>0</v>
      </c>
      <c r="N200" s="86">
        <v>0</v>
      </c>
      <c r="O200" s="86">
        <v>0</v>
      </c>
      <c r="Q200" s="86">
        <v>0</v>
      </c>
      <c r="R200" s="86">
        <v>0</v>
      </c>
      <c r="S200" s="86">
        <v>0</v>
      </c>
    </row>
    <row r="201" spans="1:34" x14ac:dyDescent="0.2">
      <c r="A201" s="1">
        <f t="shared" si="3"/>
        <v>201</v>
      </c>
      <c r="B201" t="s">
        <v>3495</v>
      </c>
      <c r="C201" s="1">
        <v>0</v>
      </c>
      <c r="D201" s="86">
        <v>0</v>
      </c>
      <c r="E201" s="86">
        <v>0</v>
      </c>
      <c r="F201" s="86">
        <v>0</v>
      </c>
      <c r="G201" s="86">
        <v>0</v>
      </c>
      <c r="H201" s="86">
        <v>0</v>
      </c>
      <c r="I201" s="86">
        <v>0</v>
      </c>
      <c r="J201" s="86">
        <v>0</v>
      </c>
      <c r="K201" s="86">
        <v>0</v>
      </c>
      <c r="L201" s="86">
        <v>0</v>
      </c>
      <c r="M201" s="86">
        <v>0</v>
      </c>
      <c r="N201" s="86">
        <v>0</v>
      </c>
      <c r="O201" s="86">
        <v>0</v>
      </c>
      <c r="Q201" s="86">
        <v>0</v>
      </c>
      <c r="R201" s="86">
        <v>0</v>
      </c>
      <c r="S201" s="86">
        <v>0</v>
      </c>
    </row>
    <row r="202" spans="1:34" x14ac:dyDescent="0.2">
      <c r="A202" s="1">
        <f t="shared" si="3"/>
        <v>202</v>
      </c>
      <c r="B202" t="s">
        <v>3495</v>
      </c>
      <c r="C202" s="1">
        <v>0</v>
      </c>
      <c r="D202" s="86">
        <v>0</v>
      </c>
      <c r="E202" s="86">
        <v>0</v>
      </c>
      <c r="F202" s="86">
        <v>0</v>
      </c>
      <c r="G202" s="86">
        <v>0</v>
      </c>
      <c r="H202" s="86">
        <v>0</v>
      </c>
      <c r="I202" s="86">
        <v>0</v>
      </c>
      <c r="J202" s="86">
        <v>0</v>
      </c>
      <c r="K202" s="86">
        <v>0</v>
      </c>
      <c r="L202" s="86">
        <v>0</v>
      </c>
      <c r="M202" s="86">
        <v>0</v>
      </c>
      <c r="N202" s="86">
        <v>0</v>
      </c>
      <c r="O202" s="86">
        <v>0</v>
      </c>
      <c r="Q202" s="86">
        <v>0</v>
      </c>
      <c r="R202" s="86">
        <v>0</v>
      </c>
      <c r="S202" s="86">
        <v>0</v>
      </c>
    </row>
    <row r="203" spans="1:34" x14ac:dyDescent="0.2">
      <c r="A203" s="1">
        <f t="shared" si="3"/>
        <v>203</v>
      </c>
      <c r="B203" t="s">
        <v>4812</v>
      </c>
      <c r="C203" s="1">
        <v>0</v>
      </c>
      <c r="D203" s="1">
        <v>8</v>
      </c>
      <c r="E203" s="1">
        <v>12</v>
      </c>
      <c r="F203" s="1">
        <v>9</v>
      </c>
      <c r="G203" s="1">
        <v>3</v>
      </c>
      <c r="H203" s="1">
        <v>5</v>
      </c>
      <c r="I203" s="1">
        <v>6</v>
      </c>
      <c r="J203" s="1">
        <v>10</v>
      </c>
      <c r="K203" s="1">
        <v>9</v>
      </c>
      <c r="L203" s="1">
        <v>7</v>
      </c>
      <c r="M203" s="1">
        <v>8</v>
      </c>
      <c r="N203" s="1">
        <v>13</v>
      </c>
      <c r="O203" s="1">
        <v>14</v>
      </c>
      <c r="P203" s="1"/>
      <c r="Q203" s="1">
        <v>3</v>
      </c>
      <c r="R203" s="1">
        <v>5</v>
      </c>
      <c r="S203" s="1">
        <v>6</v>
      </c>
      <c r="T203" s="1"/>
      <c r="U203" s="1"/>
      <c r="V203" s="1"/>
      <c r="W203" s="1"/>
      <c r="X203" s="1"/>
      <c r="Y203" s="1"/>
      <c r="Z203" s="1"/>
      <c r="AA203" s="1"/>
      <c r="AB203" s="1"/>
      <c r="AC203" s="1"/>
      <c r="AD203" s="1"/>
      <c r="AE203" s="1"/>
      <c r="AF203" s="1"/>
      <c r="AG203" s="1"/>
      <c r="AH203" s="1"/>
    </row>
    <row r="204" spans="1:34" x14ac:dyDescent="0.2">
      <c r="A204" s="1">
        <f t="shared" si="3"/>
        <v>204</v>
      </c>
      <c r="B204" t="s">
        <v>4813</v>
      </c>
      <c r="C204" s="1">
        <v>0</v>
      </c>
      <c r="D204" s="1">
        <v>3</v>
      </c>
      <c r="E204" s="1">
        <v>3</v>
      </c>
      <c r="F204" s="1">
        <v>8</v>
      </c>
      <c r="G204" s="1">
        <v>7</v>
      </c>
      <c r="H204" s="1">
        <v>9</v>
      </c>
      <c r="I204" s="1">
        <v>4</v>
      </c>
      <c r="J204" s="1">
        <v>4</v>
      </c>
      <c r="K204" s="1">
        <v>7</v>
      </c>
      <c r="L204" s="1">
        <v>5</v>
      </c>
      <c r="M204" s="1">
        <v>11</v>
      </c>
      <c r="N204" s="1">
        <v>7</v>
      </c>
      <c r="O204" s="1">
        <v>7</v>
      </c>
      <c r="P204" s="1"/>
      <c r="Q204" s="1">
        <v>5</v>
      </c>
      <c r="R204" s="1">
        <v>2</v>
      </c>
      <c r="S204" s="1">
        <v>14</v>
      </c>
      <c r="T204" s="1"/>
      <c r="U204" s="1"/>
      <c r="V204" s="1"/>
      <c r="W204" s="1"/>
      <c r="X204" s="1"/>
      <c r="Y204" s="1"/>
      <c r="Z204" s="1"/>
      <c r="AA204" s="1"/>
      <c r="AB204" s="1"/>
      <c r="AC204" s="1"/>
      <c r="AD204" s="1"/>
      <c r="AE204" s="1"/>
      <c r="AF204" s="1"/>
      <c r="AG204" s="1"/>
      <c r="AH204" s="1"/>
    </row>
    <row r="205" spans="1:34" x14ac:dyDescent="0.2">
      <c r="A205" s="1">
        <f t="shared" si="3"/>
        <v>205</v>
      </c>
      <c r="B205" t="s">
        <v>4814</v>
      </c>
      <c r="C205" s="1">
        <v>0</v>
      </c>
      <c r="D205" s="1">
        <v>8</v>
      </c>
      <c r="E205" s="1">
        <v>12</v>
      </c>
      <c r="F205" s="1">
        <v>9</v>
      </c>
      <c r="G205" s="1">
        <v>3</v>
      </c>
      <c r="H205" s="1">
        <v>5</v>
      </c>
      <c r="I205" s="1">
        <v>6</v>
      </c>
      <c r="J205" s="1">
        <v>7</v>
      </c>
      <c r="K205" s="1">
        <v>5</v>
      </c>
      <c r="L205" s="1">
        <v>11</v>
      </c>
      <c r="M205" s="1">
        <v>5</v>
      </c>
      <c r="N205" s="1">
        <v>7</v>
      </c>
      <c r="O205" s="1">
        <v>6</v>
      </c>
      <c r="P205" s="1"/>
      <c r="Q205" s="1">
        <v>3</v>
      </c>
      <c r="R205" s="1">
        <v>5</v>
      </c>
      <c r="S205" s="1">
        <v>6</v>
      </c>
      <c r="T205" s="1"/>
      <c r="U205" s="1"/>
      <c r="V205" s="1"/>
      <c r="W205" s="1"/>
      <c r="X205" s="1"/>
      <c r="Y205" s="1"/>
      <c r="Z205" s="1"/>
      <c r="AA205" s="1"/>
      <c r="AB205" s="1"/>
      <c r="AC205" s="1"/>
      <c r="AD205" s="1"/>
      <c r="AE205" s="1"/>
      <c r="AF205" s="1"/>
      <c r="AG205" s="1"/>
      <c r="AH205" s="1"/>
    </row>
    <row r="206" spans="1:34" x14ac:dyDescent="0.2">
      <c r="A206" s="1">
        <f t="shared" si="3"/>
        <v>206</v>
      </c>
      <c r="B206" t="s">
        <v>4815</v>
      </c>
      <c r="C206" s="1">
        <v>0</v>
      </c>
      <c r="D206" s="1">
        <v>4</v>
      </c>
      <c r="E206" s="1">
        <v>9</v>
      </c>
      <c r="F206" s="1">
        <v>6</v>
      </c>
      <c r="G206" s="1">
        <v>6</v>
      </c>
      <c r="H206" s="1">
        <v>7</v>
      </c>
      <c r="I206" s="1">
        <v>5</v>
      </c>
      <c r="J206" s="1">
        <v>4</v>
      </c>
      <c r="K206" s="1">
        <v>5</v>
      </c>
      <c r="L206" s="1">
        <v>11</v>
      </c>
      <c r="M206" s="1">
        <v>12</v>
      </c>
      <c r="N206" s="1">
        <v>5</v>
      </c>
      <c r="O206" s="1">
        <v>6</v>
      </c>
      <c r="P206" s="1"/>
      <c r="Q206" s="1">
        <v>4</v>
      </c>
      <c r="R206" s="1">
        <v>3</v>
      </c>
      <c r="S206" s="1">
        <v>12</v>
      </c>
      <c r="T206" s="1"/>
      <c r="U206" s="1"/>
      <c r="V206" s="1"/>
      <c r="W206" s="1"/>
      <c r="X206" s="1"/>
      <c r="Y206" s="1"/>
      <c r="Z206" s="1"/>
      <c r="AA206" s="1"/>
      <c r="AB206" s="1"/>
      <c r="AC206" s="1"/>
      <c r="AD206" s="1"/>
      <c r="AE206" s="1"/>
      <c r="AF206" s="1"/>
      <c r="AG206" s="1"/>
      <c r="AH206" s="1"/>
    </row>
    <row r="207" spans="1:34" x14ac:dyDescent="0.2">
      <c r="A207" s="1">
        <f t="shared" si="3"/>
        <v>207</v>
      </c>
      <c r="B207" t="s">
        <v>4816</v>
      </c>
      <c r="C207" s="1">
        <v>0</v>
      </c>
      <c r="D207" s="1">
        <v>7</v>
      </c>
      <c r="E207" s="1">
        <v>4</v>
      </c>
      <c r="F207" s="1">
        <v>5</v>
      </c>
      <c r="G207" s="1">
        <v>4</v>
      </c>
      <c r="H207" s="1">
        <v>6</v>
      </c>
      <c r="I207" s="1">
        <v>8</v>
      </c>
      <c r="J207" s="1">
        <v>7</v>
      </c>
      <c r="K207" s="1">
        <v>5</v>
      </c>
      <c r="L207" s="1">
        <v>6</v>
      </c>
      <c r="M207" s="1">
        <v>5</v>
      </c>
      <c r="N207" s="1">
        <v>7</v>
      </c>
      <c r="O207" s="1">
        <v>6</v>
      </c>
      <c r="P207" s="1"/>
      <c r="Q207" s="1">
        <v>2</v>
      </c>
      <c r="R207" s="1">
        <v>3</v>
      </c>
      <c r="S207" s="1">
        <v>3</v>
      </c>
      <c r="T207" s="1"/>
      <c r="U207" s="1"/>
      <c r="V207" s="1"/>
      <c r="W207" s="1"/>
      <c r="X207" s="1"/>
      <c r="Y207" s="1"/>
      <c r="Z207" s="1"/>
      <c r="AA207" s="1"/>
      <c r="AB207" s="1"/>
      <c r="AC207" s="1"/>
      <c r="AD207" s="1"/>
      <c r="AE207" s="1"/>
      <c r="AF207" s="1"/>
      <c r="AG207" s="1"/>
      <c r="AH207" s="1"/>
    </row>
    <row r="208" spans="1:34" x14ac:dyDescent="0.2">
      <c r="A208" s="1">
        <f t="shared" si="3"/>
        <v>208</v>
      </c>
      <c r="B208" t="s">
        <v>13</v>
      </c>
      <c r="C208" s="1">
        <v>0</v>
      </c>
      <c r="D208" s="1">
        <v>13</v>
      </c>
      <c r="E208" s="1">
        <v>12</v>
      </c>
      <c r="F208" s="1">
        <v>14</v>
      </c>
      <c r="G208" s="1">
        <v>3</v>
      </c>
      <c r="H208" s="1">
        <v>5</v>
      </c>
      <c r="I208" s="1">
        <v>11</v>
      </c>
      <c r="J208" s="1">
        <v>10</v>
      </c>
      <c r="K208" s="1">
        <v>14</v>
      </c>
      <c r="L208" s="1">
        <v>12</v>
      </c>
      <c r="M208" s="1">
        <v>13</v>
      </c>
      <c r="N208" s="1">
        <v>13</v>
      </c>
      <c r="O208" s="1">
        <v>14</v>
      </c>
      <c r="P208" s="1"/>
      <c r="Q208" s="1">
        <v>8</v>
      </c>
      <c r="R208" s="1">
        <v>10</v>
      </c>
      <c r="S208" s="1">
        <v>11</v>
      </c>
      <c r="T208" s="1"/>
      <c r="U208" s="1"/>
      <c r="V208" s="1"/>
      <c r="W208" s="1"/>
      <c r="X208" s="1"/>
      <c r="Y208" s="1"/>
      <c r="Z208" s="1"/>
      <c r="AA208" s="1"/>
      <c r="AB208" s="1"/>
      <c r="AC208" s="1"/>
      <c r="AD208" s="1"/>
      <c r="AE208" s="1"/>
      <c r="AF208" s="1"/>
      <c r="AG208" s="1"/>
      <c r="AH208" s="1"/>
    </row>
    <row r="209" spans="1:34" x14ac:dyDescent="0.2">
      <c r="A209" s="1">
        <f t="shared" si="3"/>
        <v>209</v>
      </c>
      <c r="B209" t="s">
        <v>4817</v>
      </c>
      <c r="C209" s="1">
        <v>0</v>
      </c>
      <c r="D209" s="1">
        <v>3</v>
      </c>
      <c r="E209" s="1">
        <v>3</v>
      </c>
      <c r="F209" s="1">
        <v>8</v>
      </c>
      <c r="G209" s="1">
        <v>7</v>
      </c>
      <c r="H209" s="1">
        <v>9</v>
      </c>
      <c r="I209" s="1">
        <v>4</v>
      </c>
      <c r="J209" s="1">
        <v>4</v>
      </c>
      <c r="K209" s="1">
        <v>7</v>
      </c>
      <c r="L209" s="1">
        <v>5</v>
      </c>
      <c r="M209" s="1">
        <v>6</v>
      </c>
      <c r="N209" s="1">
        <v>7</v>
      </c>
      <c r="O209" s="1">
        <v>7</v>
      </c>
      <c r="P209" s="1"/>
      <c r="Q209" s="1">
        <v>5</v>
      </c>
      <c r="R209" s="1">
        <v>2</v>
      </c>
      <c r="S209" s="1">
        <v>14</v>
      </c>
      <c r="T209" s="1"/>
      <c r="U209" s="1"/>
      <c r="V209" s="1"/>
      <c r="W209" s="1"/>
      <c r="X209" s="1"/>
      <c r="Y209" s="1"/>
      <c r="Z209" s="1"/>
      <c r="AA209" s="1"/>
      <c r="AB209" s="1"/>
      <c r="AC209" s="1"/>
      <c r="AD209" s="1"/>
      <c r="AE209" s="1"/>
      <c r="AF209" s="1"/>
      <c r="AG209" s="1"/>
      <c r="AH209" s="1"/>
    </row>
    <row r="210" spans="1:34" x14ac:dyDescent="0.2">
      <c r="A210" s="1">
        <f t="shared" si="3"/>
        <v>210</v>
      </c>
      <c r="B210" t="s">
        <v>4818</v>
      </c>
      <c r="C210" s="1">
        <v>0</v>
      </c>
      <c r="D210" s="1">
        <v>6</v>
      </c>
      <c r="E210" s="1">
        <v>5</v>
      </c>
      <c r="F210" s="1">
        <v>6</v>
      </c>
      <c r="G210" s="1">
        <v>3</v>
      </c>
      <c r="H210" s="1">
        <v>5</v>
      </c>
      <c r="I210" s="1">
        <v>10</v>
      </c>
      <c r="J210" s="1">
        <v>5</v>
      </c>
      <c r="K210" s="1">
        <v>6</v>
      </c>
      <c r="L210" s="1">
        <v>5</v>
      </c>
      <c r="M210" s="1">
        <v>7</v>
      </c>
      <c r="N210" s="1">
        <v>6</v>
      </c>
      <c r="O210" s="1">
        <v>6</v>
      </c>
      <c r="P210" s="1"/>
      <c r="Q210" s="1">
        <v>2</v>
      </c>
      <c r="R210" s="1">
        <v>3</v>
      </c>
      <c r="S210" s="1">
        <v>5</v>
      </c>
      <c r="T210" s="1"/>
      <c r="U210" s="1"/>
      <c r="V210" s="1"/>
      <c r="W210" s="1"/>
      <c r="X210" s="1"/>
      <c r="Y210" s="1"/>
      <c r="Z210" s="1"/>
      <c r="AA210" s="1"/>
      <c r="AB210" s="1"/>
      <c r="AC210" s="1"/>
      <c r="AD210" s="1"/>
      <c r="AE210" s="1"/>
      <c r="AF210" s="1"/>
      <c r="AG210" s="1"/>
      <c r="AH210" s="1"/>
    </row>
    <row r="211" spans="1:34" x14ac:dyDescent="0.2">
      <c r="A211" s="1">
        <f t="shared" si="3"/>
        <v>211</v>
      </c>
      <c r="B211" t="s">
        <v>4819</v>
      </c>
      <c r="C211" s="1">
        <v>0</v>
      </c>
      <c r="D211" s="1">
        <v>6</v>
      </c>
      <c r="E211" s="1">
        <v>5</v>
      </c>
      <c r="F211" s="1">
        <v>6</v>
      </c>
      <c r="G211" s="1">
        <v>3</v>
      </c>
      <c r="H211" s="1">
        <v>5</v>
      </c>
      <c r="I211" s="1">
        <v>5</v>
      </c>
      <c r="J211" s="1">
        <v>5</v>
      </c>
      <c r="K211" s="1">
        <v>6</v>
      </c>
      <c r="L211" s="1">
        <v>5</v>
      </c>
      <c r="M211" s="1">
        <v>7</v>
      </c>
      <c r="N211" s="1">
        <v>6</v>
      </c>
      <c r="O211" s="1">
        <v>6</v>
      </c>
      <c r="P211" s="1"/>
      <c r="Q211" s="1">
        <v>2</v>
      </c>
      <c r="R211" s="1">
        <v>3</v>
      </c>
      <c r="S211" s="1">
        <v>5</v>
      </c>
      <c r="T211" s="1"/>
      <c r="U211" s="1"/>
      <c r="V211" s="1"/>
      <c r="W211" s="1"/>
      <c r="X211" s="1"/>
      <c r="Y211" s="1"/>
      <c r="Z211" s="1"/>
      <c r="AA211" s="1"/>
      <c r="AB211" s="1"/>
      <c r="AC211" s="1"/>
      <c r="AD211" s="1"/>
      <c r="AE211" s="1"/>
      <c r="AF211" s="1"/>
      <c r="AG211" s="1"/>
      <c r="AH211" s="1"/>
    </row>
    <row r="212" spans="1:34" x14ac:dyDescent="0.2">
      <c r="A212" s="1">
        <f t="shared" si="3"/>
        <v>212</v>
      </c>
      <c r="B212" t="s">
        <v>4820</v>
      </c>
      <c r="C212" s="1">
        <v>0</v>
      </c>
      <c r="D212" s="1">
        <v>6</v>
      </c>
      <c r="E212" s="1">
        <v>5</v>
      </c>
      <c r="F212" s="1">
        <v>6</v>
      </c>
      <c r="G212" s="1">
        <v>3</v>
      </c>
      <c r="H212" s="1">
        <v>5</v>
      </c>
      <c r="I212" s="1">
        <v>5</v>
      </c>
      <c r="J212" s="1">
        <v>5</v>
      </c>
      <c r="K212" s="1">
        <v>6</v>
      </c>
      <c r="L212" s="1">
        <v>5</v>
      </c>
      <c r="M212" s="1">
        <v>7</v>
      </c>
      <c r="N212" s="1">
        <v>6</v>
      </c>
      <c r="O212" s="1">
        <v>6</v>
      </c>
      <c r="P212" s="1"/>
      <c r="Q212" s="1">
        <v>2</v>
      </c>
      <c r="R212" s="1">
        <v>3</v>
      </c>
      <c r="S212" s="1">
        <v>5</v>
      </c>
      <c r="T212" s="1"/>
      <c r="U212" s="1"/>
      <c r="V212" s="1"/>
      <c r="W212" s="1"/>
      <c r="X212" s="1"/>
      <c r="Y212" s="1"/>
      <c r="Z212" s="1"/>
      <c r="AA212" s="1"/>
      <c r="AB212" s="1"/>
      <c r="AC212" s="1"/>
      <c r="AD212" s="1"/>
      <c r="AE212" s="1"/>
      <c r="AF212" s="1"/>
      <c r="AG212" s="1"/>
      <c r="AH212" s="1"/>
    </row>
    <row r="213" spans="1:34" x14ac:dyDescent="0.2">
      <c r="A213" s="1">
        <f t="shared" si="3"/>
        <v>213</v>
      </c>
      <c r="B213" t="s">
        <v>4821</v>
      </c>
      <c r="C213" s="1">
        <v>0</v>
      </c>
      <c r="D213" s="1">
        <v>6</v>
      </c>
      <c r="E213" s="1">
        <v>5</v>
      </c>
      <c r="F213" s="1">
        <v>6</v>
      </c>
      <c r="G213" s="1">
        <v>3</v>
      </c>
      <c r="H213" s="1">
        <v>5</v>
      </c>
      <c r="I213" s="1">
        <v>5</v>
      </c>
      <c r="J213" s="1">
        <v>5</v>
      </c>
      <c r="K213" s="1">
        <v>6</v>
      </c>
      <c r="L213" s="1">
        <v>5</v>
      </c>
      <c r="M213" s="1">
        <v>7</v>
      </c>
      <c r="N213" s="1">
        <v>6</v>
      </c>
      <c r="O213" s="1">
        <v>6</v>
      </c>
      <c r="P213" s="1"/>
      <c r="Q213" s="1">
        <v>2</v>
      </c>
      <c r="R213" s="1">
        <v>3</v>
      </c>
      <c r="S213" s="1">
        <v>5</v>
      </c>
      <c r="T213" s="1"/>
      <c r="U213" s="1"/>
      <c r="V213" s="1"/>
      <c r="W213" s="1"/>
      <c r="X213" s="1"/>
      <c r="Y213" s="1"/>
      <c r="Z213" s="1"/>
      <c r="AA213" s="1"/>
      <c r="AB213" s="1"/>
      <c r="AC213" s="1"/>
      <c r="AD213" s="1"/>
      <c r="AE213" s="1"/>
      <c r="AF213" s="1"/>
      <c r="AG213" s="1"/>
      <c r="AH213" s="1"/>
    </row>
    <row r="214" spans="1:34" x14ac:dyDescent="0.2">
      <c r="A214" s="1">
        <f t="shared" si="3"/>
        <v>214</v>
      </c>
      <c r="B214" t="s">
        <v>4822</v>
      </c>
      <c r="C214" s="1">
        <v>0</v>
      </c>
      <c r="D214" s="1">
        <v>11</v>
      </c>
      <c r="E214" s="1">
        <v>5</v>
      </c>
      <c r="F214" s="1">
        <v>6</v>
      </c>
      <c r="G214" s="1">
        <v>3</v>
      </c>
      <c r="H214" s="1">
        <v>5</v>
      </c>
      <c r="I214" s="1">
        <v>10</v>
      </c>
      <c r="J214" s="1">
        <v>5</v>
      </c>
      <c r="K214" s="1">
        <v>6</v>
      </c>
      <c r="L214" s="1">
        <v>5</v>
      </c>
      <c r="M214" s="1">
        <v>7</v>
      </c>
      <c r="N214" s="1">
        <v>6</v>
      </c>
      <c r="O214" s="1">
        <v>6</v>
      </c>
      <c r="P214" s="1"/>
      <c r="Q214" s="1">
        <v>2</v>
      </c>
      <c r="R214" s="1">
        <v>3</v>
      </c>
      <c r="S214" s="1">
        <v>5</v>
      </c>
      <c r="T214" s="1"/>
      <c r="U214" s="1"/>
      <c r="V214" s="1"/>
      <c r="W214" s="1"/>
      <c r="X214" s="1"/>
      <c r="Y214" s="1"/>
      <c r="Z214" s="1"/>
      <c r="AA214" s="1"/>
      <c r="AB214" s="1"/>
      <c r="AC214" s="1"/>
      <c r="AD214" s="1"/>
      <c r="AE214" s="1"/>
      <c r="AF214" s="1"/>
      <c r="AG214" s="1"/>
      <c r="AH214" s="1"/>
    </row>
    <row r="215" spans="1:34" x14ac:dyDescent="0.2">
      <c r="A215" s="1">
        <f t="shared" si="3"/>
        <v>215</v>
      </c>
      <c r="B215" t="s">
        <v>4823</v>
      </c>
      <c r="C215" s="1">
        <v>0</v>
      </c>
      <c r="D215" s="1">
        <v>6</v>
      </c>
      <c r="E215" s="1">
        <v>5</v>
      </c>
      <c r="F215" s="1">
        <v>11</v>
      </c>
      <c r="G215" s="1">
        <v>3</v>
      </c>
      <c r="H215" s="1">
        <v>5</v>
      </c>
      <c r="I215" s="1">
        <v>5</v>
      </c>
      <c r="J215" s="1">
        <v>5</v>
      </c>
      <c r="K215" s="1">
        <v>6</v>
      </c>
      <c r="L215" s="1">
        <v>5</v>
      </c>
      <c r="M215" s="1">
        <v>7</v>
      </c>
      <c r="N215" s="1">
        <v>6</v>
      </c>
      <c r="O215" s="1">
        <v>6</v>
      </c>
      <c r="P215" s="1"/>
      <c r="Q215" s="1">
        <v>2</v>
      </c>
      <c r="R215" s="1">
        <v>3</v>
      </c>
      <c r="S215" s="1">
        <v>5</v>
      </c>
      <c r="T215" s="1"/>
      <c r="U215" s="1"/>
      <c r="V215" s="1"/>
      <c r="W215" s="1"/>
      <c r="X215" s="1"/>
      <c r="Y215" s="1"/>
      <c r="Z215" s="1"/>
      <c r="AA215" s="1"/>
      <c r="AB215" s="1"/>
      <c r="AC215" s="1"/>
      <c r="AD215" s="1"/>
      <c r="AE215" s="1"/>
      <c r="AF215" s="1"/>
      <c r="AG215" s="1"/>
      <c r="AH215" s="1"/>
    </row>
    <row r="216" spans="1:34" x14ac:dyDescent="0.2">
      <c r="A216" s="1">
        <f t="shared" si="3"/>
        <v>216</v>
      </c>
      <c r="B216" t="s">
        <v>4824</v>
      </c>
      <c r="C216" s="1">
        <v>0</v>
      </c>
      <c r="D216" s="1">
        <v>6</v>
      </c>
      <c r="E216" s="1">
        <v>5</v>
      </c>
      <c r="F216" s="1">
        <v>6</v>
      </c>
      <c r="G216" s="1">
        <v>3</v>
      </c>
      <c r="H216" s="1">
        <v>5</v>
      </c>
      <c r="I216" s="1">
        <v>5</v>
      </c>
      <c r="J216" s="1">
        <v>5</v>
      </c>
      <c r="K216" s="1">
        <v>6</v>
      </c>
      <c r="L216" s="1">
        <v>5</v>
      </c>
      <c r="M216" s="1">
        <v>7</v>
      </c>
      <c r="N216" s="1">
        <v>6</v>
      </c>
      <c r="O216" s="1">
        <v>6</v>
      </c>
      <c r="P216" s="1"/>
      <c r="Q216" s="1">
        <v>2</v>
      </c>
      <c r="R216" s="1">
        <v>3</v>
      </c>
      <c r="S216" s="1">
        <v>5</v>
      </c>
      <c r="T216" s="1"/>
      <c r="U216" s="1"/>
      <c r="V216" s="1"/>
      <c r="W216" s="1"/>
      <c r="X216" s="1"/>
      <c r="Y216" s="1"/>
      <c r="Z216" s="1"/>
      <c r="AA216" s="1"/>
      <c r="AB216" s="1"/>
      <c r="AC216" s="1"/>
      <c r="AD216" s="1"/>
      <c r="AE216" s="1"/>
      <c r="AF216" s="1"/>
      <c r="AG216" s="1"/>
      <c r="AH216" s="1"/>
    </row>
    <row r="217" spans="1:34" x14ac:dyDescent="0.2">
      <c r="A217" s="1">
        <f t="shared" si="3"/>
        <v>217</v>
      </c>
      <c r="B217" t="s">
        <v>4825</v>
      </c>
      <c r="C217" s="1">
        <v>0</v>
      </c>
      <c r="D217" s="1">
        <v>6</v>
      </c>
      <c r="E217" s="1">
        <v>5</v>
      </c>
      <c r="F217" s="1">
        <v>11</v>
      </c>
      <c r="G217" s="1">
        <v>3</v>
      </c>
      <c r="H217" s="1">
        <v>5</v>
      </c>
      <c r="I217" s="1">
        <v>5</v>
      </c>
      <c r="J217" s="1">
        <v>5</v>
      </c>
      <c r="K217" s="1">
        <v>11</v>
      </c>
      <c r="L217" s="1">
        <v>10</v>
      </c>
      <c r="M217" s="1">
        <v>12</v>
      </c>
      <c r="N217" s="1">
        <v>6</v>
      </c>
      <c r="O217" s="1">
        <v>11</v>
      </c>
      <c r="P217" s="1"/>
      <c r="Q217" s="1">
        <v>2</v>
      </c>
      <c r="R217" s="1">
        <v>3</v>
      </c>
      <c r="S217" s="1">
        <v>5</v>
      </c>
      <c r="T217" s="1"/>
      <c r="U217" s="1"/>
      <c r="V217" s="1"/>
      <c r="W217" s="1"/>
      <c r="X217" s="1"/>
      <c r="Y217" s="1"/>
      <c r="Z217" s="1"/>
      <c r="AA217" s="1"/>
      <c r="AB217" s="1"/>
      <c r="AC217" s="1"/>
      <c r="AD217" s="1"/>
      <c r="AE217" s="1"/>
      <c r="AF217" s="1"/>
      <c r="AG217" s="1"/>
      <c r="AH217" s="1"/>
    </row>
    <row r="218" spans="1:34" x14ac:dyDescent="0.2">
      <c r="A218" s="1">
        <f t="shared" si="3"/>
        <v>218</v>
      </c>
      <c r="B218" t="s">
        <v>9</v>
      </c>
      <c r="C218" s="1">
        <v>0</v>
      </c>
      <c r="D218" s="1">
        <v>9</v>
      </c>
      <c r="E218" s="1">
        <v>9</v>
      </c>
      <c r="F218" s="1">
        <v>15</v>
      </c>
      <c r="G218" s="1">
        <v>9</v>
      </c>
      <c r="H218" s="1">
        <v>11</v>
      </c>
      <c r="I218" s="1">
        <v>11</v>
      </c>
      <c r="J218" s="1">
        <v>12</v>
      </c>
      <c r="K218" s="1">
        <v>10</v>
      </c>
      <c r="L218" s="1">
        <v>10</v>
      </c>
      <c r="M218" s="1">
        <v>5</v>
      </c>
      <c r="N218" s="1">
        <v>9</v>
      </c>
      <c r="O218" s="1">
        <v>6</v>
      </c>
      <c r="P218" s="1"/>
      <c r="Q218" s="1">
        <v>2</v>
      </c>
      <c r="R218" s="1">
        <v>2</v>
      </c>
      <c r="S218" s="1">
        <v>8</v>
      </c>
      <c r="T218" s="1"/>
      <c r="U218" s="1"/>
      <c r="V218" s="1"/>
      <c r="W218" s="1"/>
      <c r="X218" s="1"/>
      <c r="Y218" s="1"/>
      <c r="Z218" s="1"/>
      <c r="AA218" s="1"/>
      <c r="AB218" s="1"/>
      <c r="AC218" s="1"/>
      <c r="AD218" s="1"/>
      <c r="AE218" s="1"/>
      <c r="AF218" s="1"/>
      <c r="AG218" s="1"/>
      <c r="AH218" s="1"/>
    </row>
    <row r="219" spans="1:34" x14ac:dyDescent="0.2">
      <c r="A219" s="1">
        <f t="shared" si="3"/>
        <v>219</v>
      </c>
      <c r="B219" t="s">
        <v>4826</v>
      </c>
      <c r="C219" s="1">
        <v>0</v>
      </c>
      <c r="D219" s="1">
        <v>12</v>
      </c>
      <c r="E219" s="1">
        <v>4</v>
      </c>
      <c r="F219" s="1">
        <v>5</v>
      </c>
      <c r="G219" s="1">
        <v>4</v>
      </c>
      <c r="H219" s="1">
        <v>6</v>
      </c>
      <c r="I219" s="1">
        <v>13</v>
      </c>
      <c r="J219" s="1">
        <v>7</v>
      </c>
      <c r="K219" s="1">
        <v>5</v>
      </c>
      <c r="L219" s="1">
        <v>6</v>
      </c>
      <c r="M219" s="1">
        <v>5</v>
      </c>
      <c r="N219" s="1">
        <v>7</v>
      </c>
      <c r="O219" s="1">
        <v>6</v>
      </c>
      <c r="P219" s="1"/>
      <c r="Q219" s="1">
        <v>2</v>
      </c>
      <c r="R219" s="1">
        <v>3</v>
      </c>
      <c r="S219" s="1">
        <v>3</v>
      </c>
      <c r="T219" s="1"/>
      <c r="U219" s="1"/>
      <c r="V219" s="1"/>
      <c r="W219" s="1"/>
      <c r="X219" s="1"/>
      <c r="Y219" s="1"/>
      <c r="Z219" s="1"/>
      <c r="AA219" s="1"/>
      <c r="AB219" s="1"/>
      <c r="AC219" s="1"/>
      <c r="AD219" s="1"/>
      <c r="AE219" s="1"/>
      <c r="AF219" s="1"/>
      <c r="AG219" s="1"/>
      <c r="AH219" s="1"/>
    </row>
    <row r="220" spans="1:34" x14ac:dyDescent="0.2">
      <c r="A220" s="1">
        <f t="shared" si="3"/>
        <v>220</v>
      </c>
      <c r="B220" t="s">
        <v>4827</v>
      </c>
      <c r="C220" s="1">
        <v>0</v>
      </c>
      <c r="D220" s="1">
        <v>13</v>
      </c>
      <c r="E220" s="1">
        <v>7</v>
      </c>
      <c r="F220" s="1">
        <v>9</v>
      </c>
      <c r="G220" s="1">
        <v>3</v>
      </c>
      <c r="H220" s="1">
        <v>5</v>
      </c>
      <c r="I220" s="1">
        <v>6</v>
      </c>
      <c r="J220" s="1">
        <v>5</v>
      </c>
      <c r="K220" s="1">
        <v>9</v>
      </c>
      <c r="L220" s="1">
        <v>12</v>
      </c>
      <c r="M220" s="1">
        <v>13</v>
      </c>
      <c r="N220" s="1">
        <v>8</v>
      </c>
      <c r="O220" s="1">
        <v>9</v>
      </c>
      <c r="P220" s="1"/>
      <c r="Q220" s="1">
        <v>3</v>
      </c>
      <c r="R220" s="1">
        <v>5</v>
      </c>
      <c r="S220" s="1">
        <v>6</v>
      </c>
      <c r="T220" s="1"/>
      <c r="U220" s="1"/>
      <c r="V220" s="1"/>
      <c r="W220" s="1"/>
      <c r="X220" s="1"/>
      <c r="Y220" s="1"/>
      <c r="Z220" s="1"/>
      <c r="AA220" s="1"/>
      <c r="AB220" s="1"/>
      <c r="AC220" s="1"/>
      <c r="AD220" s="1"/>
      <c r="AE220" s="1"/>
      <c r="AF220" s="1"/>
      <c r="AG220" s="1"/>
      <c r="AH220" s="1"/>
    </row>
    <row r="221" spans="1:34" x14ac:dyDescent="0.2">
      <c r="A221" s="1">
        <f t="shared" si="3"/>
        <v>221</v>
      </c>
      <c r="B221" t="s">
        <v>4828</v>
      </c>
      <c r="C221" s="1">
        <v>0</v>
      </c>
      <c r="D221" s="1">
        <v>8</v>
      </c>
      <c r="E221" s="1">
        <v>7</v>
      </c>
      <c r="F221" s="1">
        <v>9</v>
      </c>
      <c r="G221" s="1">
        <v>3</v>
      </c>
      <c r="H221" s="1">
        <v>5</v>
      </c>
      <c r="I221" s="1">
        <v>6</v>
      </c>
      <c r="J221" s="1">
        <v>5</v>
      </c>
      <c r="K221" s="1">
        <v>9</v>
      </c>
      <c r="L221" s="1">
        <v>7</v>
      </c>
      <c r="M221" s="1">
        <v>8</v>
      </c>
      <c r="N221" s="1">
        <v>8</v>
      </c>
      <c r="O221" s="1">
        <v>9</v>
      </c>
      <c r="P221" s="1"/>
      <c r="Q221" s="1">
        <v>3</v>
      </c>
      <c r="R221" s="1">
        <v>5</v>
      </c>
      <c r="S221" s="1">
        <v>6</v>
      </c>
      <c r="T221" s="1"/>
      <c r="U221" s="1"/>
      <c r="V221" s="1"/>
      <c r="W221" s="1"/>
      <c r="X221" s="1"/>
      <c r="Y221" s="1"/>
      <c r="Z221" s="1"/>
      <c r="AA221" s="1"/>
      <c r="AB221" s="1"/>
      <c r="AC221" s="1"/>
      <c r="AD221" s="1"/>
      <c r="AE221" s="1"/>
      <c r="AF221" s="1"/>
      <c r="AG221" s="1"/>
      <c r="AH221" s="1"/>
    </row>
    <row r="222" spans="1:34" x14ac:dyDescent="0.2">
      <c r="A222" s="1">
        <f t="shared" si="3"/>
        <v>222</v>
      </c>
      <c r="B222" t="s">
        <v>4829</v>
      </c>
      <c r="C222" s="1">
        <v>0</v>
      </c>
      <c r="D222" s="1">
        <v>18</v>
      </c>
      <c r="E222" s="1">
        <v>12</v>
      </c>
      <c r="F222" s="1">
        <v>19</v>
      </c>
      <c r="G222" s="1">
        <v>3</v>
      </c>
      <c r="H222" s="1">
        <v>5</v>
      </c>
      <c r="I222" s="1">
        <v>6</v>
      </c>
      <c r="J222" s="1">
        <v>5</v>
      </c>
      <c r="K222" s="1">
        <v>9</v>
      </c>
      <c r="L222" s="1">
        <v>7</v>
      </c>
      <c r="M222" s="1">
        <v>13</v>
      </c>
      <c r="N222" s="1">
        <v>8</v>
      </c>
      <c r="O222" s="1">
        <v>9</v>
      </c>
      <c r="P222" s="1"/>
      <c r="Q222" s="1">
        <v>3</v>
      </c>
      <c r="R222" s="1">
        <v>5</v>
      </c>
      <c r="S222" s="1">
        <v>6</v>
      </c>
      <c r="T222" s="1"/>
      <c r="U222" s="1"/>
      <c r="V222" s="1"/>
      <c r="W222" s="1"/>
      <c r="X222" s="1"/>
      <c r="Y222" s="1"/>
      <c r="Z222" s="1"/>
      <c r="AA222" s="1"/>
      <c r="AB222" s="1"/>
      <c r="AC222" s="1"/>
      <c r="AD222" s="1"/>
      <c r="AE222" s="1"/>
      <c r="AF222" s="1"/>
      <c r="AG222" s="1"/>
      <c r="AH222" s="1"/>
    </row>
    <row r="223" spans="1:34" x14ac:dyDescent="0.2">
      <c r="A223" s="1">
        <f t="shared" si="3"/>
        <v>223</v>
      </c>
      <c r="B223" t="s">
        <v>4830</v>
      </c>
      <c r="C223" s="1">
        <v>0</v>
      </c>
      <c r="D223" s="1">
        <v>4</v>
      </c>
      <c r="E223" s="1">
        <v>9</v>
      </c>
      <c r="F223" s="1">
        <v>5</v>
      </c>
      <c r="G223" s="1">
        <v>4</v>
      </c>
      <c r="H223" s="1">
        <v>6</v>
      </c>
      <c r="I223" s="1">
        <v>6</v>
      </c>
      <c r="J223" s="1">
        <v>7</v>
      </c>
      <c r="K223" s="1">
        <v>5</v>
      </c>
      <c r="L223" s="1">
        <v>5</v>
      </c>
      <c r="M223" s="1">
        <v>5</v>
      </c>
      <c r="N223" s="1">
        <v>9</v>
      </c>
      <c r="O223" s="1">
        <v>6</v>
      </c>
      <c r="P223" s="1"/>
      <c r="Q223" s="1">
        <v>2</v>
      </c>
      <c r="R223" s="1">
        <v>2</v>
      </c>
      <c r="S223" s="1">
        <v>8</v>
      </c>
      <c r="T223" s="1"/>
      <c r="U223" s="1"/>
      <c r="V223" s="1"/>
      <c r="W223" s="1"/>
      <c r="X223" s="1"/>
      <c r="Y223" s="1"/>
      <c r="Z223" s="1"/>
      <c r="AA223" s="1"/>
      <c r="AB223" s="1"/>
      <c r="AC223" s="1"/>
      <c r="AD223" s="1"/>
      <c r="AE223" s="1"/>
      <c r="AF223" s="1"/>
      <c r="AG223" s="1"/>
      <c r="AH223" s="1"/>
    </row>
    <row r="224" spans="1:34" x14ac:dyDescent="0.2">
      <c r="A224" s="1">
        <f t="shared" si="3"/>
        <v>224</v>
      </c>
      <c r="B224" t="s">
        <v>4831</v>
      </c>
      <c r="C224" s="1">
        <v>0</v>
      </c>
      <c r="D224" s="1">
        <v>3</v>
      </c>
      <c r="E224" s="1">
        <v>3</v>
      </c>
      <c r="F224" s="1">
        <v>8</v>
      </c>
      <c r="G224" s="1">
        <v>7</v>
      </c>
      <c r="H224" s="1">
        <v>9</v>
      </c>
      <c r="I224" s="1">
        <v>4</v>
      </c>
      <c r="J224" s="1">
        <v>4</v>
      </c>
      <c r="K224" s="1">
        <v>7</v>
      </c>
      <c r="L224" s="1">
        <v>5</v>
      </c>
      <c r="M224" s="1">
        <v>6</v>
      </c>
      <c r="N224" s="1">
        <v>7</v>
      </c>
      <c r="O224" s="1">
        <v>7</v>
      </c>
      <c r="P224" s="1"/>
      <c r="Q224" s="1">
        <v>5</v>
      </c>
      <c r="R224" s="1">
        <v>2</v>
      </c>
      <c r="S224" s="1">
        <v>9</v>
      </c>
      <c r="T224" s="1"/>
      <c r="U224" s="1"/>
      <c r="V224" s="1"/>
      <c r="W224" s="1"/>
      <c r="X224" s="1"/>
      <c r="Y224" s="1"/>
      <c r="Z224" s="1"/>
      <c r="AA224" s="1"/>
      <c r="AB224" s="1"/>
      <c r="AC224" s="1"/>
      <c r="AD224" s="1"/>
      <c r="AE224" s="1"/>
      <c r="AF224" s="1"/>
      <c r="AG224" s="1"/>
      <c r="AH224" s="1"/>
    </row>
    <row r="225" spans="1:36" x14ac:dyDescent="0.2">
      <c r="A225" s="1">
        <f t="shared" si="3"/>
        <v>225</v>
      </c>
      <c r="B225" t="s">
        <v>4832</v>
      </c>
      <c r="C225" s="1">
        <v>0</v>
      </c>
      <c r="D225" s="1">
        <v>4</v>
      </c>
      <c r="E225" s="1">
        <v>4</v>
      </c>
      <c r="F225" s="1">
        <v>5</v>
      </c>
      <c r="G225" s="1">
        <v>4</v>
      </c>
      <c r="H225" s="1">
        <v>6</v>
      </c>
      <c r="I225" s="1">
        <v>6</v>
      </c>
      <c r="J225" s="1">
        <v>7</v>
      </c>
      <c r="K225" s="1">
        <v>5</v>
      </c>
      <c r="L225" s="1">
        <v>5</v>
      </c>
      <c r="M225" s="1">
        <v>5</v>
      </c>
      <c r="N225" s="1">
        <v>9</v>
      </c>
      <c r="O225" s="1">
        <v>6</v>
      </c>
      <c r="P225" s="1"/>
      <c r="Q225" s="1">
        <v>2</v>
      </c>
      <c r="R225" s="1">
        <v>2</v>
      </c>
      <c r="S225" s="1">
        <v>3</v>
      </c>
      <c r="T225" s="1"/>
      <c r="U225" s="1"/>
      <c r="V225" s="1"/>
      <c r="W225" s="1"/>
      <c r="X225" s="1"/>
      <c r="Y225" s="1"/>
      <c r="Z225" s="1"/>
      <c r="AA225" s="1"/>
      <c r="AB225" s="1"/>
      <c r="AC225" s="1"/>
      <c r="AD225" s="1"/>
      <c r="AE225" s="1"/>
      <c r="AF225" s="1"/>
      <c r="AG225" s="1"/>
      <c r="AH225" s="1"/>
    </row>
    <row r="226" spans="1:36" x14ac:dyDescent="0.2">
      <c r="A226" s="1">
        <f t="shared" si="3"/>
        <v>226</v>
      </c>
      <c r="B226" t="s">
        <v>4833</v>
      </c>
      <c r="C226" s="1">
        <v>0</v>
      </c>
      <c r="D226" s="1">
        <v>11</v>
      </c>
      <c r="E226" s="1">
        <v>5</v>
      </c>
      <c r="F226" s="1">
        <v>6</v>
      </c>
      <c r="G226" s="1">
        <v>3</v>
      </c>
      <c r="H226" s="1">
        <v>5</v>
      </c>
      <c r="I226" s="1">
        <v>10</v>
      </c>
      <c r="J226" s="1">
        <v>5</v>
      </c>
      <c r="K226" s="1">
        <v>11</v>
      </c>
      <c r="L226" s="1">
        <v>5</v>
      </c>
      <c r="M226" s="1">
        <v>12</v>
      </c>
      <c r="N226" s="1">
        <v>6</v>
      </c>
      <c r="O226" s="1">
        <v>11</v>
      </c>
      <c r="P226" s="1"/>
      <c r="Q226" s="1">
        <v>2</v>
      </c>
      <c r="R226" s="1">
        <v>3</v>
      </c>
      <c r="S226" s="1">
        <v>5</v>
      </c>
      <c r="T226" s="1"/>
      <c r="U226" s="1"/>
      <c r="V226" s="1"/>
      <c r="W226" s="1"/>
      <c r="X226" s="1"/>
      <c r="Y226" s="1"/>
      <c r="Z226" s="1"/>
      <c r="AA226" s="1"/>
      <c r="AB226" s="1"/>
      <c r="AC226" s="1"/>
      <c r="AD226" s="1"/>
      <c r="AE226" s="1"/>
      <c r="AF226" s="1"/>
      <c r="AG226" s="1"/>
      <c r="AH226" s="1"/>
    </row>
    <row r="227" spans="1:36" x14ac:dyDescent="0.2">
      <c r="A227" s="1">
        <f t="shared" si="3"/>
        <v>227</v>
      </c>
      <c r="B227" t="s">
        <v>4834</v>
      </c>
      <c r="C227" s="1">
        <v>0</v>
      </c>
      <c r="D227" s="1">
        <v>7</v>
      </c>
      <c r="E227" s="1">
        <v>9</v>
      </c>
      <c r="F227" s="1">
        <v>5</v>
      </c>
      <c r="G227" s="1">
        <v>9</v>
      </c>
      <c r="H227" s="1">
        <v>11</v>
      </c>
      <c r="I227" s="1">
        <v>18</v>
      </c>
      <c r="J227" s="1">
        <v>17</v>
      </c>
      <c r="K227" s="1">
        <v>5</v>
      </c>
      <c r="L227" s="1">
        <v>6</v>
      </c>
      <c r="M227" s="1">
        <v>5</v>
      </c>
      <c r="N227" s="1">
        <v>17</v>
      </c>
      <c r="O227" s="1">
        <v>9</v>
      </c>
      <c r="P227" s="1"/>
      <c r="Q227" s="1">
        <v>2</v>
      </c>
      <c r="R227" s="1">
        <v>3</v>
      </c>
      <c r="S227" s="1">
        <v>3</v>
      </c>
      <c r="T227" s="1"/>
      <c r="U227" s="1"/>
      <c r="V227" s="1"/>
      <c r="W227" s="1"/>
      <c r="X227" s="1"/>
      <c r="Y227" s="1"/>
      <c r="Z227" s="1"/>
      <c r="AA227" s="1"/>
      <c r="AB227" s="1"/>
      <c r="AC227" s="1"/>
      <c r="AD227" s="1"/>
      <c r="AE227" s="1"/>
      <c r="AF227" s="1"/>
      <c r="AG227" s="1"/>
      <c r="AH227" s="1"/>
    </row>
    <row r="228" spans="1:36" ht="38.25" x14ac:dyDescent="0.2">
      <c r="A228" s="1">
        <f t="shared" si="3"/>
        <v>228</v>
      </c>
      <c r="B228" t="s">
        <v>23</v>
      </c>
      <c r="C228" s="1">
        <v>0</v>
      </c>
      <c r="D228" s="4" t="s">
        <v>4691</v>
      </c>
      <c r="E228" s="4" t="s">
        <v>4881</v>
      </c>
      <c r="F228" s="4" t="s">
        <v>4931</v>
      </c>
      <c r="G228" s="4" t="s">
        <v>4935</v>
      </c>
      <c r="H228" s="4" t="s">
        <v>5038</v>
      </c>
      <c r="I228" s="4" t="s">
        <v>5051</v>
      </c>
      <c r="J228" s="4" t="s">
        <v>5057</v>
      </c>
      <c r="K228" s="4" t="s">
        <v>5074</v>
      </c>
      <c r="L228" s="4" t="s">
        <v>5084</v>
      </c>
      <c r="M228" s="4" t="s">
        <v>5093</v>
      </c>
      <c r="N228" s="4" t="s">
        <v>5105</v>
      </c>
      <c r="O228" s="4" t="s">
        <v>5132</v>
      </c>
      <c r="P228" s="4"/>
      <c r="Q228" s="4" t="s">
        <v>5124</v>
      </c>
      <c r="R228" s="4" t="s">
        <v>5131</v>
      </c>
      <c r="S228" s="4" t="s">
        <v>5146</v>
      </c>
      <c r="T228" s="4"/>
      <c r="U228" s="4"/>
      <c r="V228" s="4"/>
      <c r="W228" s="4"/>
      <c r="X228" s="4"/>
      <c r="Y228" s="4"/>
      <c r="Z228" s="4"/>
      <c r="AA228" s="4"/>
      <c r="AB228" s="4"/>
      <c r="AC228" s="4"/>
      <c r="AD228" s="4"/>
      <c r="AE228" s="4"/>
      <c r="AF228" s="4"/>
      <c r="AG228" s="4"/>
      <c r="AH228" s="4"/>
    </row>
    <row r="229" spans="1:36" x14ac:dyDescent="0.2">
      <c r="B229" t="s">
        <v>4835</v>
      </c>
      <c r="C229" s="1">
        <v>0</v>
      </c>
      <c r="D229" s="98"/>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163"/>
      <c r="AG229" s="163"/>
      <c r="AH229" s="163"/>
    </row>
    <row r="230" spans="1:36" x14ac:dyDescent="0.2">
      <c r="AJ230" t="s">
        <v>4869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AJ1" zoomScaleNormal="100" workbookViewId="0">
      <pane xSplit="18795" topLeftCell="BC1"/>
      <selection activeCell="AO14" sqref="AO14:AP14"/>
      <selection pane="topRight" activeCell="BC1" sqref="BC1"/>
    </sheetView>
  </sheetViews>
  <sheetFormatPr defaultRowHeight="12.75" outlineLevelCol="1" x14ac:dyDescent="0.2"/>
  <cols>
    <col min="1" max="1" width="2" style="112" hidden="1" customWidth="1"/>
    <col min="2" max="2" width="17.7109375" bestFit="1" customWidth="1"/>
    <col min="3" max="3" width="3" bestFit="1" customWidth="1"/>
    <col min="4" max="5" width="6.5703125" customWidth="1"/>
    <col min="6" max="7" width="6.5703125" hidden="1" customWidth="1"/>
    <col min="8" max="9" width="6.5703125" customWidth="1"/>
    <col min="10" max="11" width="6.5703125" style="2" customWidth="1"/>
    <col min="12" max="12" width="9.140625" style="2"/>
    <col min="13" max="14" width="7.28515625" style="2" customWidth="1"/>
    <col min="15" max="15" width="6.140625" hidden="1" customWidth="1" outlineLevel="1"/>
    <col min="16" max="30" width="5.42578125" hidden="1" customWidth="1" outlineLevel="1"/>
    <col min="31" max="31" width="3.28515625"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44">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45"/>
      <c r="AK1" s="230" t="s">
        <v>26</v>
      </c>
      <c r="AL1" s="230"/>
      <c r="AM1" s="230"/>
      <c r="AN1" s="230"/>
      <c r="AO1" s="230"/>
      <c r="AP1" s="230"/>
      <c r="AQ1" s="230"/>
      <c r="AR1" s="230"/>
      <c r="AS1" s="230"/>
      <c r="AU1" s="230" t="s">
        <v>26</v>
      </c>
      <c r="AV1" s="230"/>
      <c r="AW1" s="230"/>
      <c r="AX1" s="230"/>
      <c r="AY1" s="230"/>
      <c r="AZ1" s="230"/>
      <c r="BA1" s="230"/>
      <c r="BB1" s="230"/>
      <c r="BC1" s="230"/>
    </row>
    <row r="2" spans="1:55" ht="13.5" customHeight="1" thickBot="1" x14ac:dyDescent="0.25">
      <c r="D2" s="49">
        <f>Blocks!A7</f>
        <v>7</v>
      </c>
      <c r="E2" s="49"/>
      <c r="F2" s="49">
        <f>Blocks!A2</f>
        <v>2</v>
      </c>
      <c r="G2" s="49"/>
      <c r="H2" s="49">
        <f>Blocks!A16</f>
        <v>16</v>
      </c>
      <c r="O2" s="239" t="s">
        <v>4839</v>
      </c>
      <c r="P2" s="239"/>
      <c r="Q2" s="239"/>
      <c r="R2" s="239"/>
      <c r="S2" s="239"/>
      <c r="T2" s="239"/>
      <c r="U2" s="239"/>
      <c r="V2" s="239"/>
      <c r="W2" s="239"/>
      <c r="X2" s="239"/>
      <c r="Y2" s="239"/>
      <c r="Z2" s="239"/>
      <c r="AA2" s="239"/>
      <c r="AB2" s="239"/>
      <c r="AC2" s="239"/>
      <c r="AD2" s="239"/>
      <c r="AE2" s="240" t="s">
        <v>4839</v>
      </c>
      <c r="AF2" s="121"/>
      <c r="AG2" s="121"/>
      <c r="AH2" s="121"/>
      <c r="AI2" s="241" t="s">
        <v>4861</v>
      </c>
      <c r="AK2" s="231" t="str">
        <f>VLOOKUP(AK3,Battle,2,FALSE)</f>
        <v>HanK</v>
      </c>
      <c r="AL2" s="231"/>
      <c r="AM2" s="231"/>
      <c r="AN2" s="231"/>
      <c r="AO2" s="231"/>
      <c r="AP2" s="231"/>
      <c r="AQ2" s="231"/>
      <c r="AR2" s="231"/>
      <c r="AS2" s="231"/>
      <c r="AU2" s="231" t="str">
        <f>VLOOKUP(AU3,Battle,$B$1,FALSE)</f>
        <v>Koth Drii</v>
      </c>
      <c r="AV2" s="231"/>
      <c r="AW2" s="231"/>
      <c r="AX2" s="231"/>
      <c r="AY2" s="231"/>
      <c r="AZ2" s="231"/>
      <c r="BA2" s="231"/>
      <c r="BB2" s="231"/>
      <c r="BC2" s="231"/>
    </row>
    <row r="3" spans="1:55" s="16" customFormat="1" ht="51" thickBot="1" x14ac:dyDescent="0.25">
      <c r="A3" s="113"/>
      <c r="B3" s="101" t="s">
        <v>4704</v>
      </c>
      <c r="C3" s="101" t="s">
        <v>4705</v>
      </c>
      <c r="D3" s="102" t="s">
        <v>4687</v>
      </c>
      <c r="E3" s="102" t="s">
        <v>28</v>
      </c>
      <c r="F3" s="103" t="s">
        <v>2</v>
      </c>
      <c r="G3" s="103" t="s">
        <v>31</v>
      </c>
      <c r="H3" s="143" t="s">
        <v>4</v>
      </c>
      <c r="I3" s="104" t="s">
        <v>4836</v>
      </c>
      <c r="J3" s="107" t="s">
        <v>4850</v>
      </c>
      <c r="K3" s="107" t="s">
        <v>4837</v>
      </c>
      <c r="L3" s="111" t="s">
        <v>4838</v>
      </c>
      <c r="M3" s="110" t="s">
        <v>4855</v>
      </c>
      <c r="N3" s="110" t="s">
        <v>4851</v>
      </c>
      <c r="O3" s="108" t="s">
        <v>4853</v>
      </c>
      <c r="P3" s="105" t="s">
        <v>4840</v>
      </c>
      <c r="Q3" s="105" t="s">
        <v>1</v>
      </c>
      <c r="R3" s="105" t="s">
        <v>4841</v>
      </c>
      <c r="S3" s="105" t="s">
        <v>4842</v>
      </c>
      <c r="T3" s="105" t="s">
        <v>4</v>
      </c>
      <c r="U3" s="105" t="s">
        <v>4854</v>
      </c>
      <c r="V3" s="105" t="s">
        <v>4843</v>
      </c>
      <c r="W3" s="105" t="s">
        <v>4685</v>
      </c>
      <c r="X3" s="105" t="s">
        <v>4844</v>
      </c>
      <c r="Y3" s="105" t="s">
        <v>4845</v>
      </c>
      <c r="Z3" s="105" t="s">
        <v>4846</v>
      </c>
      <c r="AA3" s="105" t="s">
        <v>4847</v>
      </c>
      <c r="AB3" s="105" t="s">
        <v>4848</v>
      </c>
      <c r="AC3" s="105" t="s">
        <v>4849</v>
      </c>
      <c r="AD3" s="105" t="s">
        <v>4852</v>
      </c>
      <c r="AE3" s="240"/>
      <c r="AF3" s="122" t="s">
        <v>4707</v>
      </c>
      <c r="AG3" s="122" t="s">
        <v>4739</v>
      </c>
      <c r="AH3" s="122" t="s">
        <v>4771</v>
      </c>
      <c r="AI3" s="241"/>
      <c r="AJ3" s="106"/>
      <c r="AK3" s="232" t="s">
        <v>5156</v>
      </c>
      <c r="AL3" s="233"/>
      <c r="AM3" s="233"/>
      <c r="AN3" s="233"/>
      <c r="AO3" s="233"/>
      <c r="AP3" s="233"/>
      <c r="AQ3" s="233"/>
      <c r="AR3" s="233"/>
      <c r="AS3" s="234"/>
      <c r="AU3" s="232" t="s">
        <v>5157</v>
      </c>
      <c r="AV3" s="233"/>
      <c r="AW3" s="233"/>
      <c r="AX3" s="233"/>
      <c r="AY3" s="233"/>
      <c r="AZ3" s="233"/>
      <c r="BA3" s="233"/>
      <c r="BB3" s="233"/>
      <c r="BC3" s="234"/>
    </row>
    <row r="4" spans="1:55" x14ac:dyDescent="0.2">
      <c r="A4" s="114" t="str">
        <f t="shared" ref="A4:A33" si="1">B4&amp;" "&amp;C4</f>
        <v>Arlynn Varss 1</v>
      </c>
      <c r="B4" s="99" t="s">
        <v>5052</v>
      </c>
      <c r="C4" s="99">
        <f>IF(B4&lt;&gt;0,IF(B4=B3,C3+1,1),"")</f>
        <v>1</v>
      </c>
      <c r="D4" s="100" t="e">
        <f t="shared" ref="D4:D32" si="2">HLOOKUP($B4,test,D$2,FALSE)+E4</f>
        <v>#N/A</v>
      </c>
      <c r="E4" s="170">
        <v>0</v>
      </c>
      <c r="F4" s="171" t="e">
        <f t="shared" ref="F4:F33" si="3">HLOOKUP($B4,test,$F$2,FALSE)</f>
        <v>#N/A</v>
      </c>
      <c r="G4" s="171" t="e">
        <f t="shared" ref="G4:G32" si="4">VLOOKUP(F4,CL,2,FALSE)</f>
        <v>#N/A</v>
      </c>
      <c r="H4" s="172" t="e">
        <f t="shared" ref="H4:H32" si="5">HLOOKUP($B4,test,H$2,FALSE)+I4+T4+ROUNDDOWN(Z4/2,0)</f>
        <v>#N/A</v>
      </c>
      <c r="I4" s="173">
        <v>0</v>
      </c>
      <c r="J4" s="174">
        <v>0</v>
      </c>
      <c r="K4" s="174" t="e">
        <f t="shared" ref="K4:K33" si="6">MAX(ROUNDDOWN(HLOOKUP($B4,test,16,FALSE)/4,0),HLOOKUP($B4,test,151,FALSE))</f>
        <v>#N/A</v>
      </c>
      <c r="L4" s="175">
        <v>0</v>
      </c>
      <c r="M4" s="176">
        <v>6</v>
      </c>
      <c r="N4" s="176">
        <v>6</v>
      </c>
      <c r="O4" s="109">
        <v>0</v>
      </c>
      <c r="P4" s="109">
        <v>0</v>
      </c>
      <c r="Q4" s="109">
        <v>0</v>
      </c>
      <c r="R4" s="109">
        <v>0</v>
      </c>
      <c r="S4" s="109">
        <v>0</v>
      </c>
      <c r="T4" s="109">
        <v>0</v>
      </c>
      <c r="U4" s="109">
        <v>0</v>
      </c>
      <c r="V4" s="109">
        <v>0</v>
      </c>
      <c r="W4" s="109">
        <v>0</v>
      </c>
      <c r="X4" s="109">
        <v>0</v>
      </c>
      <c r="Y4" s="109">
        <v>0</v>
      </c>
      <c r="Z4" s="109">
        <v>0</v>
      </c>
      <c r="AA4" s="109">
        <v>0</v>
      </c>
      <c r="AB4" s="109">
        <v>0</v>
      </c>
      <c r="AC4" s="109">
        <v>0</v>
      </c>
      <c r="AD4" s="109">
        <v>0</v>
      </c>
      <c r="AE4" s="124" t="s">
        <v>29</v>
      </c>
      <c r="AF4" s="123">
        <v>0</v>
      </c>
      <c r="AG4" s="123">
        <v>0</v>
      </c>
      <c r="AH4" s="123">
        <v>0</v>
      </c>
      <c r="AI4" s="121"/>
      <c r="AK4" s="235" t="str">
        <f>HLOOKUP($AK$2,test,Blocks!$A$3,FALSE)</f>
        <v>Medium Droid soldier 7/elite trooper 3</v>
      </c>
      <c r="AL4" s="236"/>
      <c r="AM4" s="236"/>
      <c r="AN4" s="236"/>
      <c r="AO4" s="236"/>
      <c r="AP4" s="236"/>
      <c r="AQ4" s="236"/>
      <c r="AR4" s="237">
        <f>HLOOKUP($AK$2,test,Blocks!$A$5,FALSE)</f>
        <v>0</v>
      </c>
      <c r="AS4" s="238"/>
      <c r="AU4" s="235" t="e">
        <f>HLOOKUP($AU$2,test,Blocks!$A$3,FALSE)</f>
        <v>#N/A</v>
      </c>
      <c r="AV4" s="236"/>
      <c r="AW4" s="236"/>
      <c r="AX4" s="236"/>
      <c r="AY4" s="236"/>
      <c r="AZ4" s="236"/>
      <c r="BA4" s="236"/>
      <c r="BB4" s="237" t="e">
        <f>HLOOKUP($AU$2,test,Blocks!$A$5,FALSE)</f>
        <v>#N/A</v>
      </c>
      <c r="BC4" s="238"/>
    </row>
    <row r="5" spans="1:55" x14ac:dyDescent="0.2">
      <c r="A5" s="114" t="str">
        <f t="shared" si="1"/>
        <v>Koth Drii 1</v>
      </c>
      <c r="B5" s="99" t="s">
        <v>5094</v>
      </c>
      <c r="C5" s="99">
        <f>IF(AND(B5&lt;&gt;0,B5&lt;&gt;"-"),IF(B5=B4,C4+1,1),"")</f>
        <v>1</v>
      </c>
      <c r="D5" s="100" t="e">
        <f t="shared" si="2"/>
        <v>#N/A</v>
      </c>
      <c r="E5" s="170">
        <v>0</v>
      </c>
      <c r="F5" s="171" t="e">
        <f t="shared" si="3"/>
        <v>#N/A</v>
      </c>
      <c r="G5" s="171" t="e">
        <f t="shared" si="4"/>
        <v>#N/A</v>
      </c>
      <c r="H5" s="172" t="e">
        <f t="shared" si="5"/>
        <v>#N/A</v>
      </c>
      <c r="I5" s="173">
        <v>0</v>
      </c>
      <c r="J5" s="174">
        <v>0</v>
      </c>
      <c r="K5" s="174" t="e">
        <f t="shared" si="6"/>
        <v>#N/A</v>
      </c>
      <c r="L5" s="175">
        <v>0</v>
      </c>
      <c r="M5" s="176">
        <v>8</v>
      </c>
      <c r="N5" s="176">
        <v>8</v>
      </c>
      <c r="O5" s="109">
        <v>0</v>
      </c>
      <c r="P5" s="109">
        <v>0</v>
      </c>
      <c r="Q5" s="109">
        <v>0</v>
      </c>
      <c r="R5" s="109">
        <v>0</v>
      </c>
      <c r="S5" s="109">
        <v>0</v>
      </c>
      <c r="T5" s="109">
        <v>0</v>
      </c>
      <c r="U5" s="109">
        <v>0</v>
      </c>
      <c r="V5" s="109">
        <v>0</v>
      </c>
      <c r="W5" s="109">
        <v>0</v>
      </c>
      <c r="X5" s="109">
        <v>0</v>
      </c>
      <c r="Y5" s="109">
        <v>0</v>
      </c>
      <c r="Z5" s="109">
        <v>0</v>
      </c>
      <c r="AA5" s="109">
        <v>0</v>
      </c>
      <c r="AB5" s="109">
        <v>0</v>
      </c>
      <c r="AC5" s="109">
        <v>0</v>
      </c>
      <c r="AD5" s="109">
        <v>0</v>
      </c>
      <c r="AE5" s="124" t="s">
        <v>29</v>
      </c>
      <c r="AF5" s="123">
        <v>0</v>
      </c>
      <c r="AG5" s="123">
        <v>0</v>
      </c>
      <c r="AH5" s="123">
        <v>0</v>
      </c>
      <c r="AI5" s="121"/>
      <c r="AK5" s="219" t="str">
        <f>"Languages: "&amp;HLOOKUP($AK$2,test,Blocks!$A$9,FALSE)</f>
        <v>Languages: Basic, Binary, Zabrak</v>
      </c>
      <c r="AL5" s="220"/>
      <c r="AM5" s="220"/>
      <c r="AN5" s="220"/>
      <c r="AO5" s="220"/>
      <c r="AP5" s="220"/>
      <c r="AQ5" s="220"/>
      <c r="AR5" s="220"/>
      <c r="AS5" s="221"/>
      <c r="AU5" s="219" t="e">
        <f>"Languages: "&amp;HLOOKUP($AU$2,test,Blocks!$A$9,FALSE)</f>
        <v>#N/A</v>
      </c>
      <c r="AV5" s="220"/>
      <c r="AW5" s="220"/>
      <c r="AX5" s="220"/>
      <c r="AY5" s="220"/>
      <c r="AZ5" s="220"/>
      <c r="BA5" s="220"/>
      <c r="BB5" s="220"/>
      <c r="BC5" s="221"/>
    </row>
    <row r="6" spans="1:55" x14ac:dyDescent="0.2">
      <c r="A6" s="114" t="str">
        <f t="shared" si="1"/>
        <v>Zeven Thanas 1</v>
      </c>
      <c r="B6" s="177" t="s">
        <v>5106</v>
      </c>
      <c r="C6" s="99">
        <f t="shared" ref="C6:C8" si="7">IF(AND(B6&lt;&gt;0,B6&lt;&gt;"-"),IF(B6=B5,C5+1,1),"")</f>
        <v>1</v>
      </c>
      <c r="D6" s="100" t="e">
        <f t="shared" ref="D6:D8" si="8">HLOOKUP($B6,test,D$2,FALSE)+E6</f>
        <v>#N/A</v>
      </c>
      <c r="E6" s="170">
        <v>0</v>
      </c>
      <c r="F6" s="171" t="e">
        <f t="shared" si="3"/>
        <v>#N/A</v>
      </c>
      <c r="G6" s="171" t="e">
        <f t="shared" ref="G6:G8" si="9">VLOOKUP(F6,CL,2,FALSE)</f>
        <v>#N/A</v>
      </c>
      <c r="H6" s="172" t="e">
        <f t="shared" ref="H6:H8" si="10">HLOOKUP($B6,test,H$2,FALSE)+I6+T6+ROUNDDOWN(Z6/2,0)</f>
        <v>#N/A</v>
      </c>
      <c r="I6" s="173">
        <v>0</v>
      </c>
      <c r="J6" s="174">
        <v>0</v>
      </c>
      <c r="K6" s="174" t="e">
        <f t="shared" si="6"/>
        <v>#N/A</v>
      </c>
      <c r="L6" s="175">
        <v>-1</v>
      </c>
      <c r="M6" s="176" t="e">
        <f t="shared" ref="M6:M33" si="11">HLOOKUP($B6,test,4,FALSE)</f>
        <v>#N/A</v>
      </c>
      <c r="N6" s="176" t="e">
        <f>HLOOKUP($B6,test,6,FALSE)+Tracker!O6</f>
        <v>#N/A</v>
      </c>
      <c r="O6" s="109">
        <v>0</v>
      </c>
      <c r="P6" s="109">
        <v>0</v>
      </c>
      <c r="Q6" s="109">
        <v>0</v>
      </c>
      <c r="R6" s="109">
        <v>0</v>
      </c>
      <c r="S6" s="109">
        <v>0</v>
      </c>
      <c r="T6" s="109">
        <v>0</v>
      </c>
      <c r="U6" s="109">
        <v>0</v>
      </c>
      <c r="V6" s="109">
        <v>0</v>
      </c>
      <c r="W6" s="109">
        <v>0</v>
      </c>
      <c r="X6" s="109">
        <v>0</v>
      </c>
      <c r="Y6" s="109">
        <v>0</v>
      </c>
      <c r="Z6" s="109">
        <v>0</v>
      </c>
      <c r="AA6" s="109">
        <v>0</v>
      </c>
      <c r="AB6" s="109">
        <v>0</v>
      </c>
      <c r="AC6" s="109">
        <v>0</v>
      </c>
      <c r="AD6" s="109">
        <v>0</v>
      </c>
      <c r="AE6" s="124" t="s">
        <v>29</v>
      </c>
      <c r="AF6" s="123">
        <v>0</v>
      </c>
      <c r="AG6" s="123">
        <v>0</v>
      </c>
      <c r="AH6" s="123">
        <v>0</v>
      </c>
      <c r="AI6" s="121"/>
      <c r="AK6" s="222" t="s">
        <v>48</v>
      </c>
      <c r="AL6" s="223"/>
      <c r="AM6" s="152" t="s">
        <v>4</v>
      </c>
      <c r="AN6" s="157" t="s">
        <v>4858</v>
      </c>
      <c r="AO6" s="116">
        <f>HLOOKUP($AK$2,test,Blocks!$A$10,FALSE)+VLOOKUP(Tracker!$AK$3,Battle,$P$1,FALSE)</f>
        <v>0</v>
      </c>
      <c r="AP6" s="160" t="s">
        <v>4844</v>
      </c>
      <c r="AQ6" s="154">
        <f>HLOOKUP($AK$2,test,Blocks!$A$152,FALSE)+VLOOKUP(Tracker!$AK$3,Battle,$X$1,FALSE)</f>
        <v>14</v>
      </c>
      <c r="AR6" s="224" t="s">
        <v>22</v>
      </c>
      <c r="AS6" s="225"/>
      <c r="AU6" s="222" t="s">
        <v>48</v>
      </c>
      <c r="AV6" s="223"/>
      <c r="AW6" s="152" t="s">
        <v>4</v>
      </c>
      <c r="AX6" s="157" t="s">
        <v>4858</v>
      </c>
      <c r="AY6" s="116" t="e">
        <f>HLOOKUP($AU$2,test,Blocks!$A$10,FALSE)+VLOOKUP(Tracker!$AU$3,Battle,$P$1,FALSE)</f>
        <v>#N/A</v>
      </c>
      <c r="AZ6" s="160" t="s">
        <v>4844</v>
      </c>
      <c r="BA6" s="154" t="e">
        <f>HLOOKUP($AU$2,test,Blocks!$A$152,FALSE)+VLOOKUP(Tracker!$AU$3,Battle,$X$1,FALSE)</f>
        <v>#N/A</v>
      </c>
      <c r="BB6" s="224" t="s">
        <v>22</v>
      </c>
      <c r="BC6" s="225"/>
    </row>
    <row r="7" spans="1:55" x14ac:dyDescent="0.2">
      <c r="A7" s="114" t="str">
        <f t="shared" si="1"/>
        <v>HanK 1</v>
      </c>
      <c r="B7" s="99" t="s">
        <v>5058</v>
      </c>
      <c r="C7" s="99">
        <f t="shared" si="7"/>
        <v>1</v>
      </c>
      <c r="D7" s="100">
        <f t="shared" si="8"/>
        <v>14</v>
      </c>
      <c r="E7" s="170">
        <v>0</v>
      </c>
      <c r="F7" s="171">
        <f t="shared" si="3"/>
        <v>0</v>
      </c>
      <c r="G7" s="171">
        <f t="shared" si="9"/>
        <v>0</v>
      </c>
      <c r="H7" s="172">
        <f t="shared" si="10"/>
        <v>126</v>
      </c>
      <c r="I7" s="173">
        <v>0</v>
      </c>
      <c r="J7" s="174">
        <v>0</v>
      </c>
      <c r="K7" s="174">
        <f t="shared" si="6"/>
        <v>31</v>
      </c>
      <c r="L7" s="175">
        <v>0</v>
      </c>
      <c r="M7" s="176">
        <f t="shared" si="11"/>
        <v>10</v>
      </c>
      <c r="N7" s="176">
        <f>HLOOKUP($B7,test,6,FALSE)+Tracker!O7</f>
        <v>11</v>
      </c>
      <c r="O7" s="109">
        <v>0</v>
      </c>
      <c r="P7" s="109">
        <v>0</v>
      </c>
      <c r="Q7" s="109">
        <v>0</v>
      </c>
      <c r="R7" s="109">
        <v>0</v>
      </c>
      <c r="S7" s="109">
        <v>0</v>
      </c>
      <c r="T7" s="109">
        <v>0</v>
      </c>
      <c r="U7" s="109">
        <v>0</v>
      </c>
      <c r="V7" s="109">
        <v>0</v>
      </c>
      <c r="W7" s="109">
        <v>0</v>
      </c>
      <c r="X7" s="109">
        <v>0</v>
      </c>
      <c r="Y7" s="109">
        <v>0</v>
      </c>
      <c r="Z7" s="109">
        <v>0</v>
      </c>
      <c r="AA7" s="109">
        <v>0</v>
      </c>
      <c r="AB7" s="109">
        <v>0</v>
      </c>
      <c r="AC7" s="109">
        <v>0</v>
      </c>
      <c r="AD7" s="109">
        <v>0</v>
      </c>
      <c r="AE7" s="124" t="s">
        <v>29</v>
      </c>
      <c r="AF7" s="123">
        <v>10</v>
      </c>
      <c r="AG7" s="123">
        <v>0</v>
      </c>
      <c r="AH7" s="123">
        <v>0</v>
      </c>
      <c r="AI7" s="121"/>
      <c r="AK7" s="115" t="s">
        <v>1</v>
      </c>
      <c r="AL7" s="117">
        <f>HLOOKUP($AK$2,test,Blocks!$A$11,FALSE)+VLOOKUP($AK$3,Battle,$Q$1,FALSE)+VLOOKUP($AK$3,Battle,$L$1,FALSE)</f>
        <v>24</v>
      </c>
      <c r="AM7" s="226">
        <f>HLOOKUP($AK$2,test,Blocks!$A$16,FALSE)+VLOOKUP($AK$3,Battle,$T$1,FALSE)+VLOOKUP($AK$3,Battle,$I$1,FALSE)</f>
        <v>126</v>
      </c>
      <c r="AN7" s="134"/>
      <c r="AO7" s="119"/>
      <c r="AP7" s="153" t="s">
        <v>4845</v>
      </c>
      <c r="AQ7" s="155">
        <f>HLOOKUP($AK$2,test,Blocks!$A$153,FALSE)+VLOOKUP(Tracker!$AK$3,Battle,$Y$1,FALSE)</f>
        <v>19</v>
      </c>
      <c r="AR7" s="130"/>
      <c r="AS7" s="131"/>
      <c r="AU7" s="115" t="s">
        <v>1</v>
      </c>
      <c r="AV7" s="117" t="e">
        <f>HLOOKUP($AU$2,test,Blocks!$A$11,FALSE)+VLOOKUP($AU$3,Battle,$Q$1,FALSE)+VLOOKUP($AU$3,Battle,$L$1,FALSE)</f>
        <v>#N/A</v>
      </c>
      <c r="AW7" s="226" t="e">
        <f>HLOOKUP($AU$2,test,Blocks!$A$16,FALSE)+VLOOKUP($AU$3,Battle,$T$1,FALSE)+VLOOKUP($AU$3,Battle,$I$1,FALSE)</f>
        <v>#N/A</v>
      </c>
      <c r="AX7" s="134"/>
      <c r="AY7" s="119"/>
      <c r="AZ7" s="153" t="s">
        <v>4845</v>
      </c>
      <c r="BA7" s="155" t="e">
        <f>HLOOKUP($AU$2,test,Blocks!$A$153,FALSE)+VLOOKUP(Tracker!$AU$3,Battle,$Y$1,FALSE)</f>
        <v>#N/A</v>
      </c>
      <c r="BB7" s="130"/>
      <c r="BC7" s="131"/>
    </row>
    <row r="8" spans="1:55" x14ac:dyDescent="0.2">
      <c r="A8" s="114" t="str">
        <f t="shared" si="1"/>
        <v xml:space="preserve">- </v>
      </c>
      <c r="B8" s="99" t="s">
        <v>30</v>
      </c>
      <c r="C8" s="99" t="str">
        <f t="shared" si="7"/>
        <v/>
      </c>
      <c r="D8" s="100">
        <f t="shared" si="8"/>
        <v>0</v>
      </c>
      <c r="E8" s="170">
        <v>0</v>
      </c>
      <c r="F8" s="171">
        <f t="shared" si="3"/>
        <v>0</v>
      </c>
      <c r="G8" s="171">
        <f t="shared" si="9"/>
        <v>0</v>
      </c>
      <c r="H8" s="172">
        <f t="shared" si="10"/>
        <v>0</v>
      </c>
      <c r="I8" s="173">
        <v>0</v>
      </c>
      <c r="J8" s="174">
        <v>0</v>
      </c>
      <c r="K8" s="174">
        <f t="shared" si="6"/>
        <v>0</v>
      </c>
      <c r="L8" s="175">
        <v>0</v>
      </c>
      <c r="M8" s="176">
        <f t="shared" si="11"/>
        <v>0</v>
      </c>
      <c r="N8" s="176">
        <f>HLOOKUP($B8,test,6,FALSE)+Tracker!O8</f>
        <v>0</v>
      </c>
      <c r="O8" s="109">
        <v>0</v>
      </c>
      <c r="P8" s="109">
        <v>0</v>
      </c>
      <c r="Q8" s="109">
        <v>0</v>
      </c>
      <c r="R8" s="109">
        <v>0</v>
      </c>
      <c r="S8" s="109">
        <v>0</v>
      </c>
      <c r="T8" s="109">
        <v>0</v>
      </c>
      <c r="U8" s="109">
        <v>0</v>
      </c>
      <c r="V8" s="109">
        <v>0</v>
      </c>
      <c r="W8" s="109">
        <v>0</v>
      </c>
      <c r="X8" s="109">
        <v>0</v>
      </c>
      <c r="Y8" s="109">
        <v>0</v>
      </c>
      <c r="Z8" s="109">
        <v>0</v>
      </c>
      <c r="AA8" s="109">
        <v>0</v>
      </c>
      <c r="AB8" s="109">
        <v>0</v>
      </c>
      <c r="AC8" s="109">
        <v>0</v>
      </c>
      <c r="AD8" s="109">
        <v>0</v>
      </c>
      <c r="AE8" s="124" t="s">
        <v>29</v>
      </c>
      <c r="AF8" s="123">
        <v>0</v>
      </c>
      <c r="AG8" s="123">
        <v>0</v>
      </c>
      <c r="AH8" s="123">
        <v>0</v>
      </c>
      <c r="AI8" s="121"/>
      <c r="AK8" s="132" t="s">
        <v>15</v>
      </c>
      <c r="AL8" s="133" t="str">
        <f>"("&amp;HLOOKUP($AK$2,test,Blocks!$A$12,FALSE)+VLOOKUP($AK$3,Battle,$Q$1,FALSE)+VLOOKUP($AK$3,Battle,$L$1,FALSE)&amp;")"</f>
        <v>(21)</v>
      </c>
      <c r="AM8" s="227"/>
      <c r="AN8" s="134" t="s">
        <v>4843</v>
      </c>
      <c r="AO8" s="120">
        <f>HLOOKUP($AK$2,test,Blocks!$A$114,FALSE)+VLOOKUP(Tracker!$AK$3,Battle,$V$1,FALSE)+VLOOKUP($AK$3,Battle,$L$1,FALSE)</f>
        <v>10</v>
      </c>
      <c r="AP8" s="153" t="s">
        <v>4846</v>
      </c>
      <c r="AQ8" s="155" t="e">
        <f>HLOOKUP($AK$2,test,Blocks!$A$154,FALSE)+VLOOKUP(Tracker!$AK$3,Battle,$Z$1,FALSE)</f>
        <v>#VALUE!</v>
      </c>
      <c r="AR8" s="140" t="s">
        <v>4812</v>
      </c>
      <c r="AS8" s="142">
        <f>HLOOKUP($AK$2,test,Blocks!A203,FALSE)+VLOOKUP($AK$3,Battle,$AD$1,FALSE)+VLOOKUP($AK$3,Battle,$L$1,FALSE)</f>
        <v>9</v>
      </c>
      <c r="AU8" s="132" t="s">
        <v>15</v>
      </c>
      <c r="AV8" s="133" t="e">
        <f>"("&amp;HLOOKUP($AU$2,test,Blocks!$A$12,FALSE)+VLOOKUP($AU$3,Battle,$Q$1,FALSE)+VLOOKUP($AU$3,Battle,$L$1,FALSE)&amp;")"</f>
        <v>#N/A</v>
      </c>
      <c r="AW8" s="227"/>
      <c r="AX8" s="134" t="s">
        <v>4843</v>
      </c>
      <c r="AY8" s="120" t="e">
        <f>HLOOKUP($AU$2,test,Blocks!$A$114,FALSE)+VLOOKUP(Tracker!$AU$3,Battle,$V$1,FALSE)+VLOOKUP($AU$3,Battle,$L$1,FALSE)</f>
        <v>#N/A</v>
      </c>
      <c r="AZ8" s="153" t="s">
        <v>4846</v>
      </c>
      <c r="BA8" s="155" t="e">
        <f>HLOOKUP($AU$2,test,Blocks!$A$154,FALSE)+VLOOKUP(Tracker!$AU$3,Battle,$Z$1,FALSE)</f>
        <v>#N/A</v>
      </c>
      <c r="BB8" s="140" t="s">
        <v>4812</v>
      </c>
      <c r="BC8" s="142" t="e">
        <f>HLOOKUP($AU$2,test,Blocks!A203,FALSE)+VLOOKUP($AU$3,Battle,$AD$1,FALSE)+VLOOKUP($AU$3,Battle,$L$1,FALSE)</f>
        <v>#N/A</v>
      </c>
    </row>
    <row r="9" spans="1:55" x14ac:dyDescent="0.2">
      <c r="A9" s="114" t="str">
        <f t="shared" si="1"/>
        <v xml:space="preserve">- </v>
      </c>
      <c r="B9" s="99" t="s">
        <v>30</v>
      </c>
      <c r="C9" s="99" t="str">
        <f t="shared" ref="C9:C32" si="12">IF(AND(B9&lt;&gt;0,B9&lt;&gt;"-"),IF(B9=B8,C8+1,1),"")</f>
        <v/>
      </c>
      <c r="D9" s="100">
        <f t="shared" si="2"/>
        <v>0</v>
      </c>
      <c r="E9" s="170">
        <v>0</v>
      </c>
      <c r="F9" s="171">
        <f t="shared" si="3"/>
        <v>0</v>
      </c>
      <c r="G9" s="171">
        <f t="shared" si="4"/>
        <v>0</v>
      </c>
      <c r="H9" s="172">
        <f t="shared" si="5"/>
        <v>0</v>
      </c>
      <c r="I9" s="173">
        <v>0</v>
      </c>
      <c r="J9" s="174">
        <v>0</v>
      </c>
      <c r="K9" s="174">
        <f t="shared" si="6"/>
        <v>0</v>
      </c>
      <c r="L9" s="175">
        <v>0</v>
      </c>
      <c r="M9" s="176">
        <f t="shared" si="11"/>
        <v>0</v>
      </c>
      <c r="N9" s="176">
        <f>HLOOKUP($B9,test,6,FALSE)+Tracker!O9</f>
        <v>0</v>
      </c>
      <c r="O9" s="109">
        <v>0</v>
      </c>
      <c r="P9" s="109">
        <v>0</v>
      </c>
      <c r="Q9" s="109">
        <v>0</v>
      </c>
      <c r="R9" s="109">
        <v>0</v>
      </c>
      <c r="S9" s="109">
        <v>0</v>
      </c>
      <c r="T9" s="109">
        <v>0</v>
      </c>
      <c r="U9" s="109">
        <v>0</v>
      </c>
      <c r="V9" s="109">
        <v>0</v>
      </c>
      <c r="W9" s="109">
        <v>0</v>
      </c>
      <c r="X9" s="109">
        <v>0</v>
      </c>
      <c r="Y9" s="109">
        <v>0</v>
      </c>
      <c r="Z9" s="109">
        <v>0</v>
      </c>
      <c r="AA9" s="109">
        <v>0</v>
      </c>
      <c r="AB9" s="109">
        <v>0</v>
      </c>
      <c r="AC9" s="109">
        <v>0</v>
      </c>
      <c r="AD9" s="109">
        <v>0</v>
      </c>
      <c r="AE9" s="124" t="s">
        <v>29</v>
      </c>
      <c r="AF9" s="123">
        <v>0</v>
      </c>
      <c r="AG9" s="123">
        <v>0</v>
      </c>
      <c r="AH9" s="123">
        <v>0</v>
      </c>
      <c r="AI9" s="121"/>
      <c r="AK9" s="115" t="s">
        <v>0</v>
      </c>
      <c r="AL9" s="117">
        <f>HLOOKUP($AK$2,test,Blocks!$A$13,FALSE)+VLOOKUP($AK$3,Battle,$R$1,FALSE)+VLOOKUP($AK$3,Battle,$L$1,FALSE)</f>
        <v>26</v>
      </c>
      <c r="AM9" s="151" t="s">
        <v>3</v>
      </c>
      <c r="AN9" s="134"/>
      <c r="AO9" s="119"/>
      <c r="AP9" s="153" t="s">
        <v>4847</v>
      </c>
      <c r="AQ9" s="155">
        <f>HLOOKUP($AK$2,test,Blocks!$A$155,FALSE)+VLOOKUP(Tracker!$AK$3,Battle,$AA$1,FALSE)</f>
        <v>13</v>
      </c>
      <c r="AR9" s="140" t="s">
        <v>4813</v>
      </c>
      <c r="AS9" s="142">
        <f>HLOOKUP($AK$2,test,Blocks!A204,FALSE)+VLOOKUP($AK$3,Battle,$AD$1,FALSE)+VLOOKUP($AK$3,Battle,$L$1,FALSE)</f>
        <v>7</v>
      </c>
      <c r="AU9" s="115" t="s">
        <v>0</v>
      </c>
      <c r="AV9" s="117" t="e">
        <f>HLOOKUP($AU$2,test,Blocks!$A$13,FALSE)+VLOOKUP($AU$3,Battle,$R$1,FALSE)+VLOOKUP($AU$3,Battle,$L$1,FALSE)</f>
        <v>#N/A</v>
      </c>
      <c r="AW9" s="151" t="s">
        <v>3</v>
      </c>
      <c r="AX9" s="134"/>
      <c r="AY9" s="119"/>
      <c r="AZ9" s="153" t="s">
        <v>4847</v>
      </c>
      <c r="BA9" s="155" t="e">
        <f>HLOOKUP($AU$2,test,Blocks!$A$155,FALSE)+VLOOKUP(Tracker!$AU$3,Battle,$AA$1,FALSE)</f>
        <v>#N/A</v>
      </c>
      <c r="BB9" s="140" t="s">
        <v>4813</v>
      </c>
      <c r="BC9" s="142" t="e">
        <f>HLOOKUP($AU$2,test,Blocks!A204,FALSE)+VLOOKUP($AU$3,Battle,$AD$1,FALSE)+VLOOKUP($AU$3,Battle,$L$1,FALSE)</f>
        <v>#N/A</v>
      </c>
    </row>
    <row r="10" spans="1:55" x14ac:dyDescent="0.2">
      <c r="A10" s="114" t="str">
        <f t="shared" si="1"/>
        <v xml:space="preserve">- </v>
      </c>
      <c r="B10" s="99" t="s">
        <v>30</v>
      </c>
      <c r="C10" s="99" t="str">
        <f t="shared" si="12"/>
        <v/>
      </c>
      <c r="D10" s="100">
        <f t="shared" si="2"/>
        <v>0</v>
      </c>
      <c r="E10" s="170">
        <v>0</v>
      </c>
      <c r="F10" s="171">
        <f t="shared" si="3"/>
        <v>0</v>
      </c>
      <c r="G10" s="171">
        <f t="shared" si="4"/>
        <v>0</v>
      </c>
      <c r="H10" s="172">
        <f t="shared" si="5"/>
        <v>0</v>
      </c>
      <c r="I10" s="173">
        <v>0</v>
      </c>
      <c r="J10" s="174">
        <v>0</v>
      </c>
      <c r="K10" s="174">
        <f t="shared" si="6"/>
        <v>0</v>
      </c>
      <c r="L10" s="175">
        <v>0</v>
      </c>
      <c r="M10" s="176">
        <f t="shared" si="11"/>
        <v>0</v>
      </c>
      <c r="N10" s="176">
        <f>HLOOKUP($B10,test,6,FALSE)+Tracker!O10</f>
        <v>0</v>
      </c>
      <c r="O10" s="109">
        <v>0</v>
      </c>
      <c r="P10" s="109">
        <v>0</v>
      </c>
      <c r="Q10" s="109">
        <v>0</v>
      </c>
      <c r="R10" s="109">
        <v>0</v>
      </c>
      <c r="S10" s="109">
        <v>0</v>
      </c>
      <c r="T10" s="109">
        <v>0</v>
      </c>
      <c r="U10" s="109">
        <v>0</v>
      </c>
      <c r="V10" s="109">
        <v>0</v>
      </c>
      <c r="W10" s="109">
        <v>0</v>
      </c>
      <c r="X10" s="109">
        <v>0</v>
      </c>
      <c r="Y10" s="109">
        <v>0</v>
      </c>
      <c r="Z10" s="109">
        <v>0</v>
      </c>
      <c r="AA10" s="109">
        <v>0</v>
      </c>
      <c r="AB10" s="109">
        <v>0</v>
      </c>
      <c r="AC10" s="109">
        <v>0</v>
      </c>
      <c r="AD10" s="109">
        <v>0</v>
      </c>
      <c r="AE10" s="124" t="s">
        <v>29</v>
      </c>
      <c r="AF10" s="123">
        <v>0</v>
      </c>
      <c r="AG10" s="123">
        <v>0</v>
      </c>
      <c r="AH10" s="123">
        <v>0</v>
      </c>
      <c r="AI10" s="121"/>
      <c r="AK10" s="115" t="s">
        <v>4856</v>
      </c>
      <c r="AL10" s="117">
        <f>HLOOKUP($AK$2,test,Blocks!$A$14,FALSE)+VLOOKUP($AK$3,Battle,$S$1,FALSE)+VLOOKUP($AK$3,Battle,$L$1,FALSE)</f>
        <v>20</v>
      </c>
      <c r="AM10" s="150">
        <f>HLOOKUP($AK$2,test,Blocks!$A$17,FALSE)+VLOOKUP($AK$3,Battle,$U$1,FALSE)+VLOOKUP($AK$3,Battle,$L$1,FALSE)</f>
        <v>26</v>
      </c>
      <c r="AN10" s="158" t="s">
        <v>4857</v>
      </c>
      <c r="AO10" s="159">
        <f>HLOOKUP($AK$2,test,Blocks!$A$115,FALSE)+VLOOKUP(Tracker!$AK$3,Battle,$V$1,FALSE)+VLOOKUP($AK$3,Battle,$L$1,FALSE)</f>
        <v>14</v>
      </c>
      <c r="AP10" s="153" t="s">
        <v>4848</v>
      </c>
      <c r="AQ10" s="155">
        <f>HLOOKUP($AK$2,test,Blocks!$A$156,FALSE)+VLOOKUP(Tracker!$AK$3,Battle,$AB$1,FALSE)</f>
        <v>10</v>
      </c>
      <c r="AR10" s="140" t="s">
        <v>4814</v>
      </c>
      <c r="AS10" s="142">
        <f>HLOOKUP($AK$2,test,Blocks!A205,FALSE)+VLOOKUP($AK$3,Battle,$AD$1,FALSE)+VLOOKUP($AK$3,Battle,$L$1,FALSE)</f>
        <v>5</v>
      </c>
      <c r="AU10" s="115" t="s">
        <v>4856</v>
      </c>
      <c r="AV10" s="117" t="e">
        <f>HLOOKUP($AU$2,test,Blocks!$A$14,FALSE)+VLOOKUP($AU$3,Battle,$S$1,FALSE)+VLOOKUP($AU$3,Battle,$L$1,FALSE)</f>
        <v>#N/A</v>
      </c>
      <c r="AW10" s="150" t="e">
        <f>HLOOKUP($AU$2,test,Blocks!$A$17,FALSE)+VLOOKUP($AU$3,Battle,$U$1,FALSE)+VLOOKUP($AU$3,Battle,$L$1,FALSE)</f>
        <v>#N/A</v>
      </c>
      <c r="AX10" s="158" t="s">
        <v>4857</v>
      </c>
      <c r="AY10" s="159" t="e">
        <f>HLOOKUP($AU$2,test,Blocks!$A$115,FALSE)+VLOOKUP(Tracker!$AU$3,Battle,$V$1,FALSE)+VLOOKUP($AU$3,Battle,$L$1,FALSE)</f>
        <v>#N/A</v>
      </c>
      <c r="AZ10" s="153" t="s">
        <v>4848</v>
      </c>
      <c r="BA10" s="155" t="e">
        <f>HLOOKUP($AU$2,test,Blocks!$A$156,FALSE)+VLOOKUP(Tracker!$AU$3,Battle,$AB$1,FALSE)</f>
        <v>#N/A</v>
      </c>
      <c r="BB10" s="140" t="s">
        <v>4814</v>
      </c>
      <c r="BC10" s="142" t="e">
        <f>HLOOKUP($AU$2,test,Blocks!A205,FALSE)+VLOOKUP($AU$3,Battle,$AD$1,FALSE)+VLOOKUP($AU$3,Battle,$L$1,FALSE)</f>
        <v>#N/A</v>
      </c>
    </row>
    <row r="11" spans="1:55" x14ac:dyDescent="0.2">
      <c r="A11" s="114" t="str">
        <f t="shared" si="1"/>
        <v xml:space="preserve">- </v>
      </c>
      <c r="B11" s="99" t="s">
        <v>30</v>
      </c>
      <c r="C11" s="99" t="str">
        <f t="shared" si="12"/>
        <v/>
      </c>
      <c r="D11" s="100">
        <f t="shared" si="2"/>
        <v>0</v>
      </c>
      <c r="E11" s="170">
        <v>0</v>
      </c>
      <c r="F11" s="171">
        <f t="shared" si="3"/>
        <v>0</v>
      </c>
      <c r="G11" s="171">
        <f t="shared" si="4"/>
        <v>0</v>
      </c>
      <c r="H11" s="172">
        <f t="shared" si="5"/>
        <v>0</v>
      </c>
      <c r="I11" s="173">
        <v>0</v>
      </c>
      <c r="J11" s="174">
        <v>0</v>
      </c>
      <c r="K11" s="174">
        <f t="shared" si="6"/>
        <v>0</v>
      </c>
      <c r="L11" s="175">
        <v>0</v>
      </c>
      <c r="M11" s="176">
        <f t="shared" si="11"/>
        <v>0</v>
      </c>
      <c r="N11" s="176">
        <f>HLOOKUP($B11,test,6,FALSE)+Tracker!O11</f>
        <v>0</v>
      </c>
      <c r="O11" s="109">
        <v>0</v>
      </c>
      <c r="P11" s="109">
        <v>0</v>
      </c>
      <c r="Q11" s="109">
        <v>0</v>
      </c>
      <c r="R11" s="109">
        <v>0</v>
      </c>
      <c r="S11" s="109">
        <v>0</v>
      </c>
      <c r="T11" s="109">
        <v>0</v>
      </c>
      <c r="U11" s="109">
        <v>0</v>
      </c>
      <c r="V11" s="109">
        <v>0</v>
      </c>
      <c r="W11" s="109">
        <v>0</v>
      </c>
      <c r="X11" s="109">
        <v>0</v>
      </c>
      <c r="Y11" s="109">
        <v>0</v>
      </c>
      <c r="Z11" s="109">
        <v>0</v>
      </c>
      <c r="AA11" s="109">
        <v>0</v>
      </c>
      <c r="AB11" s="109">
        <v>0</v>
      </c>
      <c r="AC11" s="109">
        <v>0</v>
      </c>
      <c r="AD11" s="109">
        <v>0</v>
      </c>
      <c r="AE11" s="124" t="s">
        <v>29</v>
      </c>
      <c r="AF11" s="123">
        <v>0</v>
      </c>
      <c r="AG11" s="123">
        <v>0</v>
      </c>
      <c r="AH11" s="123">
        <v>0</v>
      </c>
      <c r="AI11" s="121"/>
      <c r="AK11" s="228" t="str">
        <f>HLOOKUP($AK$2,test,Blocks!$A$15,FALSE)</f>
        <v>none</v>
      </c>
      <c r="AL11" s="229"/>
      <c r="AM11" s="229"/>
      <c r="AN11" s="229"/>
      <c r="AO11" s="229"/>
      <c r="AP11" s="161" t="s">
        <v>4846</v>
      </c>
      <c r="AQ11" s="156">
        <f>HLOOKUP($AK$2,test,Blocks!$A$157,FALSE)+VLOOKUP(Tracker!$AK$3,Battle,$AC$1,FALSE)</f>
        <v>10</v>
      </c>
      <c r="AR11" s="140" t="s">
        <v>4815</v>
      </c>
      <c r="AS11" s="142">
        <f>HLOOKUP($AK$2,test,Blocks!A206,FALSE)+VLOOKUP($AK$3,Battle,$AD$1,FALSE)+VLOOKUP($AK$3,Battle,$L$1,FALSE)</f>
        <v>5</v>
      </c>
      <c r="AU11" s="228" t="e">
        <f>HLOOKUP($AU$2,test,Blocks!$A$15,FALSE)</f>
        <v>#N/A</v>
      </c>
      <c r="AV11" s="229"/>
      <c r="AW11" s="229"/>
      <c r="AX11" s="229"/>
      <c r="AY11" s="229"/>
      <c r="AZ11" s="161" t="s">
        <v>4846</v>
      </c>
      <c r="BA11" s="156" t="e">
        <f>HLOOKUP($AU$2,test,Blocks!$A$157,FALSE)+VLOOKUP(Tracker!$AU$3,Battle,$AC$1,FALSE)</f>
        <v>#N/A</v>
      </c>
      <c r="BB11" s="140" t="s">
        <v>4815</v>
      </c>
      <c r="BC11" s="142" t="e">
        <f>HLOOKUP($AU$2,test,Blocks!A206,FALSE)+VLOOKUP($AU$3,Battle,$AD$1,FALSE)+VLOOKUP($AU$3,Battle,$L$1,FALSE)</f>
        <v>#N/A</v>
      </c>
    </row>
    <row r="12" spans="1:55" x14ac:dyDescent="0.2">
      <c r="A12" s="114" t="str">
        <f t="shared" si="1"/>
        <v xml:space="preserve">- </v>
      </c>
      <c r="B12" s="99" t="s">
        <v>30</v>
      </c>
      <c r="C12" s="99" t="str">
        <f t="shared" si="12"/>
        <v/>
      </c>
      <c r="D12" s="100">
        <f t="shared" si="2"/>
        <v>0</v>
      </c>
      <c r="E12" s="170">
        <v>0</v>
      </c>
      <c r="F12" s="171">
        <f t="shared" si="3"/>
        <v>0</v>
      </c>
      <c r="G12" s="171">
        <f t="shared" si="4"/>
        <v>0</v>
      </c>
      <c r="H12" s="172">
        <f t="shared" si="5"/>
        <v>0</v>
      </c>
      <c r="I12" s="173">
        <v>0</v>
      </c>
      <c r="J12" s="174">
        <v>0</v>
      </c>
      <c r="K12" s="174">
        <f t="shared" si="6"/>
        <v>0</v>
      </c>
      <c r="L12" s="175">
        <v>0</v>
      </c>
      <c r="M12" s="176">
        <f t="shared" si="11"/>
        <v>0</v>
      </c>
      <c r="N12" s="176">
        <f>HLOOKUP($B12,test,6,FALSE)+Tracker!O12</f>
        <v>0</v>
      </c>
      <c r="O12" s="109">
        <v>0</v>
      </c>
      <c r="P12" s="109">
        <v>0</v>
      </c>
      <c r="Q12" s="109">
        <v>0</v>
      </c>
      <c r="R12" s="109">
        <v>0</v>
      </c>
      <c r="S12" s="109">
        <v>0</v>
      </c>
      <c r="T12" s="109">
        <v>0</v>
      </c>
      <c r="U12" s="109">
        <v>0</v>
      </c>
      <c r="V12" s="109">
        <v>0</v>
      </c>
      <c r="W12" s="109">
        <v>0</v>
      </c>
      <c r="X12" s="109">
        <v>0</v>
      </c>
      <c r="Y12" s="109">
        <v>0</v>
      </c>
      <c r="Z12" s="109">
        <v>0</v>
      </c>
      <c r="AA12" s="109">
        <v>0</v>
      </c>
      <c r="AB12" s="109">
        <v>0</v>
      </c>
      <c r="AC12" s="109">
        <v>0</v>
      </c>
      <c r="AD12" s="109">
        <v>0</v>
      </c>
      <c r="AE12" s="124" t="s">
        <v>29</v>
      </c>
      <c r="AF12" s="123">
        <v>0</v>
      </c>
      <c r="AG12" s="123">
        <v>0</v>
      </c>
      <c r="AH12" s="123">
        <v>0</v>
      </c>
      <c r="AI12" s="121"/>
      <c r="AK12" s="146" t="str">
        <f>HLOOKUP($AK$2,test,Blocks!$A$18,FALSE)&amp;IF(HLOOKUP($AK$2,test,Blocks!$A$19,FALSE)="Ranged"," - "&amp;HLOOKUP($AK$2,test,Blocks!$A$20,FALSE)-VLOOKUP($AK$3,Battle,$AF$1,FALSE),"")</f>
        <v>Bianca - 30</v>
      </c>
      <c r="AL12" s="147"/>
      <c r="AM12" s="147"/>
      <c r="AN12" s="148"/>
      <c r="AO12" s="218" t="str">
        <f>"+"&amp;HLOOKUP($AK$2,test,Blocks!$A$21,FALSE)+VLOOKUP($AK$3,Battle,$V$1,FALSE)+VLOOKUP($AK$3,Battle,$L$1,FALSE)&amp;IF(HLOOKUP($AK$2,test,Blocks!$A$22,FALSE)&lt;&gt;0," / +"&amp;HLOOKUP($AK$2,test,Blocks!$A$22,FALSE)+VLOOKUP($AK$3,Battle,$V$1,FALSE)+VLOOKUP($AK$3,Battle,$L$1,FALSE),"  ")&amp;IF(HLOOKUP($AK$2,test,Blocks!$A$23,FALSE)&lt;&gt;0," / +"&amp;HLOOKUP($AK$2,test,Blocks!$A$23,FALSE)+VLOOKUP($AK$3,Battle,$V$1,FALSE)+VLOOKUP($AK$3,Battle,$L$1,FALSE),"  ")</f>
        <v xml:space="preserve">+16    </v>
      </c>
      <c r="AP12" s="218"/>
      <c r="AQ12" s="149" t="str">
        <f>HLOOKUP($AK$2,test,Blocks!$A$24,FALSE)&amp;IF(HLOOKUP($AK$2,test,Blocks!$A$25,FALSE)+VLOOKUP($AK$3,Battle,$W$1,FALSE)&lt;0,"","+")&amp;HLOOKUP($AK$2,test,Blocks!$A$25,FALSE)+VLOOKUP($AK$3,Battle,$W$1,FALSE)</f>
        <v>3d8+7</v>
      </c>
      <c r="AR12" s="140" t="s">
        <v>4816</v>
      </c>
      <c r="AS12" s="142">
        <f>HLOOKUP($AK$2,test,Blocks!A207,FALSE)+VLOOKUP($AK$3,Battle,$AD$1,FALSE)+VLOOKUP($AK$3,Battle,$L$1,FALSE)</f>
        <v>5</v>
      </c>
      <c r="AU12" s="146" t="e">
        <f>HLOOKUP($AU$2,test,Blocks!$A$18,FALSE)&amp;IF(HLOOKUP($AU$2,test,Blocks!$A$19,FALSE)="Ranged"," - "&amp;HLOOKUP($AU$2,test,Blocks!$A$20,FALSE)-VLOOKUP($AU$3,Battle,$AF$1,FALSE),"")</f>
        <v>#N/A</v>
      </c>
      <c r="AV12" s="147"/>
      <c r="AW12" s="147"/>
      <c r="AX12" s="148"/>
      <c r="AY12" s="218" t="e">
        <f>"+"&amp;HLOOKUP($AU$2,test,Blocks!$A$21,FALSE)+VLOOKUP($AU$3,Battle,$V$1,FALSE)+VLOOKUP($AU$3,Battle,$L$1,FALSE)&amp;IF(HLOOKUP($AU$2,test,Blocks!$A$22,FALSE)&lt;&gt;0," / +"&amp;HLOOKUP($AU$2,test,Blocks!$A$22,FALSE)+VLOOKUP($AU$3,Battle,$V$1,FALSE)+VLOOKUP($AU$3,Battle,$L$1,FALSE),"  ")&amp;IF(HLOOKUP($AU$2,test,Blocks!$A$23,FALSE)&lt;&gt;0," / +"&amp;HLOOKUP($AU$2,test,Blocks!$A$23,FALSE)+VLOOKUP($AU$3,Battle,$V$1,FALSE)+VLOOKUP($AU$3,Battle,$L$1,FALSE),"  ")</f>
        <v>#N/A</v>
      </c>
      <c r="AZ12" s="218"/>
      <c r="BA12" s="149" t="e">
        <f>HLOOKUP($AU$2,test,Blocks!$A$24,FALSE)&amp;IF(HLOOKUP($AU$2,test,Blocks!$A$25,FALSE)+VLOOKUP($AU$3,Battle,$W$1,FALSE)&lt;0,"","+")&amp;HLOOKUP($AU$2,test,Blocks!$A$25,FALSE)+VLOOKUP($AU$3,Battle,$W$1,FALSE)</f>
        <v>#N/A</v>
      </c>
      <c r="BB12" s="140" t="s">
        <v>4816</v>
      </c>
      <c r="BC12" s="142" t="e">
        <f>HLOOKUP($AU$2,test,Blocks!A207,FALSE)+VLOOKUP($AU$3,Battle,$AD$1,FALSE)+VLOOKUP($AU$3,Battle,$L$1,FALSE)</f>
        <v>#N/A</v>
      </c>
    </row>
    <row r="13" spans="1:55" x14ac:dyDescent="0.2">
      <c r="A13" s="114" t="str">
        <f t="shared" si="1"/>
        <v xml:space="preserve">- </v>
      </c>
      <c r="B13" s="99" t="s">
        <v>30</v>
      </c>
      <c r="C13" s="99" t="str">
        <f t="shared" si="12"/>
        <v/>
      </c>
      <c r="D13" s="100">
        <f t="shared" si="2"/>
        <v>0</v>
      </c>
      <c r="E13" s="170">
        <v>0</v>
      </c>
      <c r="F13" s="171">
        <f t="shared" si="3"/>
        <v>0</v>
      </c>
      <c r="G13" s="171">
        <f t="shared" si="4"/>
        <v>0</v>
      </c>
      <c r="H13" s="172">
        <f t="shared" si="5"/>
        <v>0</v>
      </c>
      <c r="I13" s="173">
        <v>0</v>
      </c>
      <c r="J13" s="174">
        <v>0</v>
      </c>
      <c r="K13" s="174">
        <f t="shared" si="6"/>
        <v>0</v>
      </c>
      <c r="L13" s="175">
        <v>0</v>
      </c>
      <c r="M13" s="176">
        <f t="shared" si="11"/>
        <v>0</v>
      </c>
      <c r="N13" s="176">
        <f>HLOOKUP($B13,test,6,FALSE)+Tracker!O13</f>
        <v>0</v>
      </c>
      <c r="O13" s="109">
        <v>0</v>
      </c>
      <c r="P13" s="109">
        <v>0</v>
      </c>
      <c r="Q13" s="109">
        <v>0</v>
      </c>
      <c r="R13" s="109">
        <v>0</v>
      </c>
      <c r="S13" s="109">
        <v>0</v>
      </c>
      <c r="T13" s="109">
        <v>0</v>
      </c>
      <c r="U13" s="109">
        <v>0</v>
      </c>
      <c r="V13" s="109">
        <v>0</v>
      </c>
      <c r="W13" s="109">
        <v>0</v>
      </c>
      <c r="X13" s="109">
        <v>0</v>
      </c>
      <c r="Y13" s="109">
        <v>0</v>
      </c>
      <c r="Z13" s="109">
        <v>0</v>
      </c>
      <c r="AA13" s="109">
        <v>0</v>
      </c>
      <c r="AB13" s="109">
        <v>0</v>
      </c>
      <c r="AC13" s="109">
        <v>0</v>
      </c>
      <c r="AD13" s="109">
        <v>0</v>
      </c>
      <c r="AE13" s="124" t="s">
        <v>29</v>
      </c>
      <c r="AF13" s="123">
        <v>0</v>
      </c>
      <c r="AG13" s="123">
        <v>0</v>
      </c>
      <c r="AH13" s="123">
        <v>0</v>
      </c>
      <c r="AI13" s="121"/>
      <c r="AK13" s="215" t="str">
        <f>IF(HLOOKUP($AK$2,test,Blocks!$A$26,FALSE)&lt;&gt;0,HLOOKUP($AK$2,test,Blocks!$A$26,FALSE),"")</f>
        <v>Autofire</v>
      </c>
      <c r="AL13" s="216"/>
      <c r="AM13" s="216"/>
      <c r="AN13" s="216"/>
      <c r="AO13" s="217" t="str">
        <f>IF(AK13&lt;&gt;"","+"&amp;HLOOKUP($AK$2,test,Blocks!$A$27,FALSE)+VLOOKUP($AK$3,Battle,$V$1,FALSE)+VLOOKUP($AK$3,Battle,$L$1,FALSE)&amp;IF(HLOOKUP($AK$2,test,Blocks!$A$28,FALSE)&lt;&gt;0," / +"&amp;HLOOKUP($AK$2,test,Blocks!$A$28,FALSE)+VLOOKUP($AK$3,Battle,$V$1,FALSE)+VLOOKUP($AK$3,Battle,$L$1,FALSE),"  ")&amp;IF(HLOOKUP($AK$2,test,Blocks!$A$29,FALSE)&lt;&gt;0," / +"&amp;HLOOKUP($AK$2,test,Blocks!$A$29,FALSE)+VLOOKUP($AK$3,Battle,$V$1,FALSE)+VLOOKUP($AK$3,Battle,$L$1,FALSE),"  "),"")</f>
        <v xml:space="preserve">+14    </v>
      </c>
      <c r="AP13" s="217"/>
      <c r="AQ13" s="137" t="str">
        <f>IF(AK13&lt;&gt;"",HLOOKUP($AK$2,test,Blocks!$A$30,FALSE)&amp;IF(HLOOKUP($AK$2,test,Blocks!$A$31,FALSE)+VLOOKUP($AK$3,Battle,$W$1,FALSE)&lt;0,"","+")&amp;HLOOKUP($AK$2,test,Blocks!$A$31,FALSE)+VLOOKUP($AK$3,Battle,$W$1,FALSE),"")</f>
        <v>3d8+7</v>
      </c>
      <c r="AR13" s="141" t="s">
        <v>13</v>
      </c>
      <c r="AS13" s="142">
        <f>HLOOKUP($AK$2,test,Blocks!A208,FALSE)+VLOOKUP($AK$3,Battle,$AD$1,FALSE)+VLOOKUP($AK$3,Battle,$L$1,FALSE)</f>
        <v>14</v>
      </c>
      <c r="AU13" s="215" t="e">
        <f>IF(HLOOKUP($AU$2,test,Blocks!$A$26,FALSE)&lt;&gt;0,HLOOKUP($AU$2,test,Blocks!$A$26,FALSE),"")</f>
        <v>#N/A</v>
      </c>
      <c r="AV13" s="216"/>
      <c r="AW13" s="216"/>
      <c r="AX13" s="216"/>
      <c r="AY13" s="217" t="e">
        <f>IF(AU13&lt;&gt;"","+"&amp;HLOOKUP($AU$2,test,Blocks!$A$27,FALSE)+VLOOKUP($AU$3,Battle,$V$1,FALSE)+VLOOKUP($AU$3,Battle,$L$1,FALSE)&amp;IF(HLOOKUP($AU$2,test,Blocks!$A$28,FALSE)&lt;&gt;0," / +"&amp;HLOOKUP($AU$2,test,Blocks!$A$28,FALSE)+VLOOKUP($AU$3,Battle,$V$1,FALSE)+VLOOKUP($AU$3,Battle,$L$1,FALSE),"  ")&amp;IF(HLOOKUP($AU$2,test,Blocks!$A$29,FALSE)&lt;&gt;0," / +"&amp;HLOOKUP($AU$2,test,Blocks!$A$29,FALSE)+VLOOKUP($AU$3,Battle,$V$1,FALSE)+VLOOKUP($AU$3,Battle,$L$1,FALSE),"  "),"")</f>
        <v>#N/A</v>
      </c>
      <c r="AZ13" s="217"/>
      <c r="BA13" s="137" t="e">
        <f>IF(AU13&lt;&gt;"",HLOOKUP($AU$2,test,Blocks!$A$30,FALSE)&amp;IF(HLOOKUP($AU$2,test,Blocks!$A$31,FALSE)+VLOOKUP($AU$3,Battle,$W$1,FALSE)&lt;0,"","+")&amp;HLOOKUP($AU$2,test,Blocks!$A$31,FALSE)+VLOOKUP($AU$3,Battle,$W$1,FALSE),"")</f>
        <v>#N/A</v>
      </c>
      <c r="BB13" s="141" t="s">
        <v>13</v>
      </c>
      <c r="BC13" s="142" t="e">
        <f>HLOOKUP($AU$2,test,Blocks!A208,FALSE)+VLOOKUP($AU$3,Battle,$AD$1,FALSE)+VLOOKUP($AU$3,Battle,$L$1,FALSE)</f>
        <v>#N/A</v>
      </c>
    </row>
    <row r="14" spans="1:55" x14ac:dyDescent="0.2">
      <c r="A14" s="114" t="str">
        <f t="shared" si="1"/>
        <v xml:space="preserve">- </v>
      </c>
      <c r="B14" s="99" t="s">
        <v>30</v>
      </c>
      <c r="C14" s="99" t="str">
        <f t="shared" si="12"/>
        <v/>
      </c>
      <c r="D14" s="100">
        <f t="shared" si="2"/>
        <v>0</v>
      </c>
      <c r="E14" s="170">
        <v>0</v>
      </c>
      <c r="F14" s="171">
        <f t="shared" si="3"/>
        <v>0</v>
      </c>
      <c r="G14" s="171">
        <f t="shared" si="4"/>
        <v>0</v>
      </c>
      <c r="H14" s="172">
        <f t="shared" si="5"/>
        <v>0</v>
      </c>
      <c r="I14" s="173">
        <v>0</v>
      </c>
      <c r="J14" s="174">
        <v>0</v>
      </c>
      <c r="K14" s="174">
        <f t="shared" si="6"/>
        <v>0</v>
      </c>
      <c r="L14" s="175">
        <v>0</v>
      </c>
      <c r="M14" s="176">
        <f t="shared" si="11"/>
        <v>0</v>
      </c>
      <c r="N14" s="176">
        <f>HLOOKUP($B14,test,6,FALSE)+Tracker!O14</f>
        <v>0</v>
      </c>
      <c r="O14" s="109">
        <v>0</v>
      </c>
      <c r="P14" s="109">
        <v>0</v>
      </c>
      <c r="Q14" s="109">
        <v>0</v>
      </c>
      <c r="R14" s="109">
        <v>0</v>
      </c>
      <c r="S14" s="109">
        <v>0</v>
      </c>
      <c r="T14" s="109">
        <v>0</v>
      </c>
      <c r="U14" s="109">
        <v>0</v>
      </c>
      <c r="V14" s="109">
        <v>0</v>
      </c>
      <c r="W14" s="109">
        <v>0</v>
      </c>
      <c r="X14" s="109">
        <v>0</v>
      </c>
      <c r="Y14" s="109">
        <v>0</v>
      </c>
      <c r="Z14" s="109">
        <v>0</v>
      </c>
      <c r="AA14" s="109">
        <v>0</v>
      </c>
      <c r="AB14" s="109">
        <v>0</v>
      </c>
      <c r="AC14" s="109">
        <v>0</v>
      </c>
      <c r="AD14" s="109">
        <v>0</v>
      </c>
      <c r="AE14" s="124" t="s">
        <v>29</v>
      </c>
      <c r="AF14" s="123">
        <v>0</v>
      </c>
      <c r="AG14" s="123">
        <v>0</v>
      </c>
      <c r="AH14" s="123">
        <v>0</v>
      </c>
      <c r="AI14" s="121"/>
      <c r="AK14" s="215" t="str">
        <f>IF(HLOOKUP($AK$2,test,Blocks!$A$32,FALSE)&lt;&gt;0,HLOOKUP($AK$2,test,Blocks!$A$32,FALSE),"")</f>
        <v>Autofire and Point Blank Shot</v>
      </c>
      <c r="AL14" s="216"/>
      <c r="AM14" s="216"/>
      <c r="AN14" s="216"/>
      <c r="AO14" s="217" t="str">
        <f>IF(AK14&lt;&gt;"","+"&amp;HLOOKUP($AK$2,test,Blocks!$A$33,FALSE)+VLOOKUP($AK$3,Battle,$V$1,FALSE)+VLOOKUP($AK$3,Battle,$L$1,FALSE)&amp;IF(HLOOKUP($AK$2,test,Blocks!$A$34,FALSE)&lt;&gt;0," / +"&amp;HLOOKUP($AK$2,test,Blocks!$A$34,FALSE)+VLOOKUP($AK$3,Battle,$V$1,FALSE)+VLOOKUP($AK$3,Battle,$L$1,FALSE),"  ")&amp;IF(HLOOKUP($AK$2,test,Blocks!$A$35,FALSE)&lt;&gt;0," / +"&amp;HLOOKUP($AK$2,test,Blocks!$A$35,FALSE)+VLOOKUP($AK$3,Battle,$V$1,FALSE)+VLOOKUP($AK$3,Battle,$L$1,FALSE),"  "),"")</f>
        <v xml:space="preserve">+15    </v>
      </c>
      <c r="AP14" s="217"/>
      <c r="AQ14" s="137" t="str">
        <f>IF(AK14&lt;&gt;"",HLOOKUP($AK$2,test,Blocks!$A$36,FALSE)&amp;IF(HLOOKUP($AK$2,test,Blocks!$A$37,FALSE)+VLOOKUP($AK$3,Battle,$W$1,FALSE)&lt;0,"","+")&amp;HLOOKUP($AK$2,test,Blocks!$A$37,FALSE)+VLOOKUP($AK$3,Battle,$W$1,FALSE),"")</f>
        <v>3d8+8</v>
      </c>
      <c r="AR14" s="141" t="s">
        <v>4817</v>
      </c>
      <c r="AS14" s="142">
        <f>HLOOKUP($AK$2,test,Blocks!A209,FALSE)+VLOOKUP($AK$3,Battle,$AD$1,FALSE)+VLOOKUP($AK$3,Battle,$L$1,FALSE)</f>
        <v>7</v>
      </c>
      <c r="AU14" s="215" t="e">
        <f>IF(HLOOKUP($AU$2,test,Blocks!$A$32,FALSE)&lt;&gt;0,HLOOKUP($AU$2,test,Blocks!$A$32,FALSE),"")</f>
        <v>#N/A</v>
      </c>
      <c r="AV14" s="216"/>
      <c r="AW14" s="216"/>
      <c r="AX14" s="216"/>
      <c r="AY14" s="217" t="e">
        <f>IF(AU14&lt;&gt;"","+"&amp;HLOOKUP($AU$2,test,Blocks!$A$33,FALSE)+VLOOKUP($AU$3,Battle,$V$1,FALSE)+VLOOKUP($AU$3,Battle,$L$1,FALSE)&amp;IF(HLOOKUP($AU$2,test,Blocks!$A$34,FALSE)&lt;&gt;0," / +"&amp;HLOOKUP($AU$2,test,Blocks!$A$34,FALSE)+VLOOKUP($AU$3,Battle,$V$1,FALSE)+VLOOKUP($AU$3,Battle,$L$1,FALSE),"  ")&amp;IF(HLOOKUP($AU$2,test,Blocks!$A$35,FALSE)&lt;&gt;0," / +"&amp;HLOOKUP($AU$2,test,Blocks!$A$35,FALSE)+VLOOKUP($AU$3,Battle,$V$1,FALSE)+VLOOKUP($AU$3,Battle,$L$1,FALSE),"  "),"")</f>
        <v>#N/A</v>
      </c>
      <c r="AZ14" s="217"/>
      <c r="BA14" s="137" t="e">
        <f>IF(AU14&lt;&gt;"",HLOOKUP($AU$2,test,Blocks!$A$36,FALSE)&amp;IF(HLOOKUP($AU$2,test,Blocks!$A$37,FALSE)+VLOOKUP($AU$3,Battle,$W$1,FALSE)&lt;0,"","+")&amp;HLOOKUP($AU$2,test,Blocks!$A$37,FALSE)+VLOOKUP($AU$3,Battle,$W$1,FALSE),"")</f>
        <v>#N/A</v>
      </c>
      <c r="BB14" s="141" t="s">
        <v>4817</v>
      </c>
      <c r="BC14" s="142" t="e">
        <f>HLOOKUP($AU$2,test,Blocks!A209,FALSE)+VLOOKUP($AU$3,Battle,$AD$1,FALSE)+VLOOKUP($AU$3,Battle,$L$1,FALSE)</f>
        <v>#N/A</v>
      </c>
    </row>
    <row r="15" spans="1:55" x14ac:dyDescent="0.2">
      <c r="A15" s="114" t="str">
        <f t="shared" si="1"/>
        <v xml:space="preserve">- </v>
      </c>
      <c r="B15" s="99" t="s">
        <v>30</v>
      </c>
      <c r="C15" s="99" t="str">
        <f t="shared" si="12"/>
        <v/>
      </c>
      <c r="D15" s="100">
        <f t="shared" si="2"/>
        <v>0</v>
      </c>
      <c r="E15" s="170">
        <v>0</v>
      </c>
      <c r="F15" s="171">
        <f t="shared" si="3"/>
        <v>0</v>
      </c>
      <c r="G15" s="171">
        <f t="shared" si="4"/>
        <v>0</v>
      </c>
      <c r="H15" s="172">
        <f t="shared" si="5"/>
        <v>0</v>
      </c>
      <c r="I15" s="173">
        <v>0</v>
      </c>
      <c r="J15" s="174">
        <v>0</v>
      </c>
      <c r="K15" s="174">
        <f t="shared" si="6"/>
        <v>0</v>
      </c>
      <c r="L15" s="175">
        <v>0</v>
      </c>
      <c r="M15" s="176">
        <f t="shared" si="11"/>
        <v>0</v>
      </c>
      <c r="N15" s="176">
        <f>HLOOKUP($B15,test,6,FALSE)+Tracker!O15</f>
        <v>0</v>
      </c>
      <c r="O15" s="109">
        <v>0</v>
      </c>
      <c r="P15" s="109">
        <v>0</v>
      </c>
      <c r="Q15" s="109">
        <v>0</v>
      </c>
      <c r="R15" s="109">
        <v>0</v>
      </c>
      <c r="S15" s="109">
        <v>0</v>
      </c>
      <c r="T15" s="109">
        <v>0</v>
      </c>
      <c r="U15" s="109">
        <v>0</v>
      </c>
      <c r="V15" s="109">
        <v>0</v>
      </c>
      <c r="W15" s="109">
        <v>0</v>
      </c>
      <c r="X15" s="109">
        <v>0</v>
      </c>
      <c r="Y15" s="109">
        <v>0</v>
      </c>
      <c r="Z15" s="109">
        <v>0</v>
      </c>
      <c r="AA15" s="109">
        <v>0</v>
      </c>
      <c r="AB15" s="109">
        <v>0</v>
      </c>
      <c r="AC15" s="109">
        <v>0</v>
      </c>
      <c r="AD15" s="109">
        <v>0</v>
      </c>
      <c r="AE15" s="124" t="s">
        <v>29</v>
      </c>
      <c r="AF15" s="123">
        <v>0</v>
      </c>
      <c r="AG15" s="123">
        <v>0</v>
      </c>
      <c r="AH15" s="123">
        <v>0</v>
      </c>
      <c r="AI15" s="121"/>
      <c r="AK15" s="215" t="str">
        <f>IF(HLOOKUP($AK$2,test,Blocks!$A$38,FALSE)&lt;&gt;0,HLOOKUP($AK$2,test,Blocks!$A$38,FALSE),"")</f>
        <v>Autofire - braced</v>
      </c>
      <c r="AL15" s="216"/>
      <c r="AM15" s="216"/>
      <c r="AN15" s="216"/>
      <c r="AO15" s="217" t="str">
        <f>IF(AK15&lt;&gt;"","+"&amp;HLOOKUP($AK$2,test,Blocks!$A$39,FALSE)+VLOOKUP($AK$3,Battle,$V$1,FALSE)+VLOOKUP($AK$3,Battle,$L$1,FALSE)&amp;IF(HLOOKUP($AK$2,test,Blocks!$A$40,FALSE)&lt;&gt;0," / +"&amp;HLOOKUP($AK$2,test,Blocks!$A$40,FALSE)+VLOOKUP($AK$3,Battle,$V$1,FALSE)+VLOOKUP($AK$3,Battle,$L$1,FALSE),"  ")&amp;IF(HLOOKUP($AK$2,test,Blocks!$A$41,FALSE)&lt;&gt;0," / +"&amp;HLOOKUP($AK$2,test,Blocks!$A$41,FALSE)+VLOOKUP($AK$3,Battle,$V$1,FALSE)+VLOOKUP($AK$3,Battle,$L$1,FALSE),"  "),"")</f>
        <v xml:space="preserve">+16    </v>
      </c>
      <c r="AP15" s="217"/>
      <c r="AQ15" s="137" t="str">
        <f>IF(AK15&lt;&gt;"",HLOOKUP($AK$2,test,Blocks!$A$42,FALSE)&amp;IF(HLOOKUP($AK$2,test,Blocks!$A$43,FALSE)+VLOOKUP($AK$3,Battle,$W$1,FALSE)&lt;0,"","+")&amp;HLOOKUP($AK$2,test,Blocks!$A$43,FALSE)+VLOOKUP($AK$3,Battle,$W$1,FALSE),"")</f>
        <v>3d8+7</v>
      </c>
      <c r="AR15" s="141" t="s">
        <v>4818</v>
      </c>
      <c r="AS15" s="142">
        <f>HLOOKUP($AK$2,test,Blocks!A210,FALSE)+VLOOKUP($AK$3,Battle,$AD$1,FALSE)+VLOOKUP($AK$3,Battle,$L$1,FALSE)</f>
        <v>6</v>
      </c>
      <c r="AU15" s="215" t="e">
        <f>IF(HLOOKUP($AU$2,test,Blocks!$A$38,FALSE)&lt;&gt;0,HLOOKUP($AU$2,test,Blocks!$A$38,FALSE),"")</f>
        <v>#N/A</v>
      </c>
      <c r="AV15" s="216"/>
      <c r="AW15" s="216"/>
      <c r="AX15" s="216"/>
      <c r="AY15" s="217" t="e">
        <f>IF(AU15&lt;&gt;"","+"&amp;HLOOKUP($AU$2,test,Blocks!$A$39,FALSE)+VLOOKUP($AU$3,Battle,$V$1,FALSE)+VLOOKUP($AU$3,Battle,$L$1,FALSE)&amp;IF(HLOOKUP($AU$2,test,Blocks!$A$40,FALSE)&lt;&gt;0," / +"&amp;HLOOKUP($AU$2,test,Blocks!$A$40,FALSE)+VLOOKUP($AU$3,Battle,$V$1,FALSE)+VLOOKUP($AU$3,Battle,$L$1,FALSE),"  ")&amp;IF(HLOOKUP($AU$2,test,Blocks!$A$41,FALSE)&lt;&gt;0," / +"&amp;HLOOKUP($AU$2,test,Blocks!$A$41,FALSE)+VLOOKUP($AU$3,Battle,$V$1,FALSE)+VLOOKUP($AU$3,Battle,$L$1,FALSE),"  "),"")</f>
        <v>#N/A</v>
      </c>
      <c r="AZ15" s="217"/>
      <c r="BA15" s="137" t="e">
        <f>IF(AU15&lt;&gt;"",HLOOKUP($AU$2,test,Blocks!$A$42,FALSE)&amp;IF(HLOOKUP($AU$2,test,Blocks!$A$43,FALSE)+VLOOKUP($AU$3,Battle,$W$1,FALSE)&lt;0,"","+")&amp;HLOOKUP($AU$2,test,Blocks!$A$43,FALSE)+VLOOKUP($AU$3,Battle,$W$1,FALSE),"")</f>
        <v>#N/A</v>
      </c>
      <c r="BB15" s="141" t="s">
        <v>4818</v>
      </c>
      <c r="BC15" s="142" t="e">
        <f>HLOOKUP($AU$2,test,Blocks!A210,FALSE)+VLOOKUP($AU$3,Battle,$AD$1,FALSE)+VLOOKUP($AU$3,Battle,$L$1,FALSE)</f>
        <v>#N/A</v>
      </c>
    </row>
    <row r="16" spans="1:55" x14ac:dyDescent="0.2">
      <c r="A16" s="114" t="str">
        <f t="shared" si="1"/>
        <v xml:space="preserve">- </v>
      </c>
      <c r="B16" s="99" t="s">
        <v>30</v>
      </c>
      <c r="C16" s="99" t="str">
        <f t="shared" si="12"/>
        <v/>
      </c>
      <c r="D16" s="100">
        <f t="shared" si="2"/>
        <v>0</v>
      </c>
      <c r="E16" s="170">
        <v>0</v>
      </c>
      <c r="F16" s="171">
        <f t="shared" si="3"/>
        <v>0</v>
      </c>
      <c r="G16" s="171">
        <f t="shared" si="4"/>
        <v>0</v>
      </c>
      <c r="H16" s="172">
        <f t="shared" si="5"/>
        <v>0</v>
      </c>
      <c r="I16" s="173">
        <v>0</v>
      </c>
      <c r="J16" s="174">
        <v>0</v>
      </c>
      <c r="K16" s="174">
        <f t="shared" si="6"/>
        <v>0</v>
      </c>
      <c r="L16" s="175">
        <v>0</v>
      </c>
      <c r="M16" s="176">
        <f t="shared" si="11"/>
        <v>0</v>
      </c>
      <c r="N16" s="176">
        <f>HLOOKUP($B16,test,6,FALSE)+Tracker!O16</f>
        <v>0</v>
      </c>
      <c r="O16" s="109">
        <v>0</v>
      </c>
      <c r="P16" s="109">
        <v>0</v>
      </c>
      <c r="Q16" s="109">
        <v>0</v>
      </c>
      <c r="R16" s="109">
        <v>0</v>
      </c>
      <c r="S16" s="109">
        <v>0</v>
      </c>
      <c r="T16" s="109">
        <v>0</v>
      </c>
      <c r="U16" s="109">
        <v>0</v>
      </c>
      <c r="V16" s="109">
        <v>0</v>
      </c>
      <c r="W16" s="109">
        <v>0</v>
      </c>
      <c r="X16" s="109">
        <v>0</v>
      </c>
      <c r="Y16" s="109">
        <v>0</v>
      </c>
      <c r="Z16" s="109">
        <v>0</v>
      </c>
      <c r="AA16" s="109">
        <v>0</v>
      </c>
      <c r="AB16" s="109">
        <v>0</v>
      </c>
      <c r="AC16" s="109">
        <v>0</v>
      </c>
      <c r="AD16" s="109">
        <v>0</v>
      </c>
      <c r="AE16" s="124" t="s">
        <v>29</v>
      </c>
      <c r="AF16" s="123">
        <v>0</v>
      </c>
      <c r="AG16" s="123">
        <v>0</v>
      </c>
      <c r="AH16" s="123">
        <v>0</v>
      </c>
      <c r="AI16" s="121"/>
      <c r="AK16" s="215" t="str">
        <f>IF(HLOOKUP($AK$2,test,Blocks!$A$44,FALSE)&lt;&gt;0,HLOOKUP($AK$2,test,Blocks!$A$44,FALSE),"")</f>
        <v>Autofire - braced and Point Blank Shot</v>
      </c>
      <c r="AL16" s="216"/>
      <c r="AM16" s="216"/>
      <c r="AN16" s="216"/>
      <c r="AO16" s="217" t="str">
        <f>IF(AK16&lt;&gt;"","+"&amp;HLOOKUP($AK$2,test,Blocks!$A$45,FALSE)+VLOOKUP($AK$3,Battle,$V$1,FALSE)+VLOOKUP($AK$3,Battle,$L$1,FALSE)&amp;IF(HLOOKUP($AK$2,test,Blocks!$A$46,FALSE)&lt;&gt;0," / +"&amp;HLOOKUP($AK$2,test,Blocks!$A$46,FALSE)+VLOOKUP($AK$3,Battle,$V$1,FALSE)+VLOOKUP($AK$3,Battle,$L$1,FALSE),"  ")&amp;IF(HLOOKUP($AK$2,test,Blocks!$A$47,FALSE)&lt;&gt;0," / +"&amp;HLOOKUP($AK$2,test,Blocks!$A$47,FALSE)+VLOOKUP($AK$3,Battle,$V$1,FALSE)+VLOOKUP($AK$3,Battle,$L$1,FALSE),"  "),"")</f>
        <v xml:space="preserve">+17    </v>
      </c>
      <c r="AP16" s="217"/>
      <c r="AQ16" s="137" t="str">
        <f>IF(AK16&lt;&gt;"",HLOOKUP($AK$2,test,Blocks!$A$48,FALSE)&amp;IF(HLOOKUP($AK$2,test,Blocks!$A$49,FALSE)+VLOOKUP($AK$3,Battle,$W$1,FALSE)&lt;0,"","+")&amp;HLOOKUP($AK$2,test,Blocks!$A$49,FALSE)+VLOOKUP($AK$3,Battle,$W$1,FALSE),"")</f>
        <v>3d8+8</v>
      </c>
      <c r="AR16" s="141" t="s">
        <v>4819</v>
      </c>
      <c r="AS16" s="142">
        <f>HLOOKUP($AK$2,test,Blocks!A211,FALSE)+VLOOKUP($AK$3,Battle,$AD$1,FALSE)+VLOOKUP($AK$3,Battle,$L$1,FALSE)</f>
        <v>6</v>
      </c>
      <c r="AU16" s="215" t="e">
        <f>IF(HLOOKUP($AU$2,test,Blocks!$A$44,FALSE)&lt;&gt;0,HLOOKUP($AU$2,test,Blocks!$A$44,FALSE),"")</f>
        <v>#N/A</v>
      </c>
      <c r="AV16" s="216"/>
      <c r="AW16" s="216"/>
      <c r="AX16" s="216"/>
      <c r="AY16" s="217" t="e">
        <f>IF(AU16&lt;&gt;"","+"&amp;HLOOKUP($AU$2,test,Blocks!$A$45,FALSE)+VLOOKUP($AU$3,Battle,$V$1,FALSE)+VLOOKUP($AU$3,Battle,$L$1,FALSE)&amp;IF(HLOOKUP($AU$2,test,Blocks!$A$46,FALSE)&lt;&gt;0," / +"&amp;HLOOKUP($AU$2,test,Blocks!$A$46,FALSE)+VLOOKUP($AU$3,Battle,$V$1,FALSE)+VLOOKUP($AU$3,Battle,$L$1,FALSE),"  ")&amp;IF(HLOOKUP($AU$2,test,Blocks!$A$47,FALSE)&lt;&gt;0," / +"&amp;HLOOKUP($AU$2,test,Blocks!$A$47,FALSE)+VLOOKUP($AU$3,Battle,$V$1,FALSE)+VLOOKUP($AU$3,Battle,$L$1,FALSE),"  "),"")</f>
        <v>#N/A</v>
      </c>
      <c r="AZ16" s="217"/>
      <c r="BA16" s="137" t="e">
        <f>IF(AU16&lt;&gt;"",HLOOKUP($AU$2,test,Blocks!$A$48,FALSE)&amp;IF(HLOOKUP($AU$2,test,Blocks!$A$49,FALSE)+VLOOKUP($AU$3,Battle,$W$1,FALSE)&lt;0,"","+")&amp;HLOOKUP($AU$2,test,Blocks!$A$49,FALSE)+VLOOKUP($AU$3,Battle,$W$1,FALSE),"")</f>
        <v>#N/A</v>
      </c>
      <c r="BB16" s="141" t="s">
        <v>4819</v>
      </c>
      <c r="BC16" s="142" t="e">
        <f>HLOOKUP($AU$2,test,Blocks!A211,FALSE)+VLOOKUP($AU$3,Battle,$AD$1,FALSE)+VLOOKUP($AU$3,Battle,$L$1,FALSE)</f>
        <v>#N/A</v>
      </c>
    </row>
    <row r="17" spans="1:55" x14ac:dyDescent="0.2">
      <c r="A17" s="114" t="str">
        <f t="shared" si="1"/>
        <v xml:space="preserve">- </v>
      </c>
      <c r="B17" s="99" t="s">
        <v>30</v>
      </c>
      <c r="C17" s="99" t="str">
        <f t="shared" si="12"/>
        <v/>
      </c>
      <c r="D17" s="100">
        <f t="shared" si="2"/>
        <v>0</v>
      </c>
      <c r="E17" s="170">
        <v>0</v>
      </c>
      <c r="F17" s="171">
        <f t="shared" si="3"/>
        <v>0</v>
      </c>
      <c r="G17" s="171">
        <f t="shared" si="4"/>
        <v>0</v>
      </c>
      <c r="H17" s="172">
        <f t="shared" si="5"/>
        <v>0</v>
      </c>
      <c r="I17" s="173">
        <v>0</v>
      </c>
      <c r="J17" s="174">
        <v>0</v>
      </c>
      <c r="K17" s="174">
        <f t="shared" si="6"/>
        <v>0</v>
      </c>
      <c r="L17" s="175">
        <v>0</v>
      </c>
      <c r="M17" s="176">
        <f t="shared" si="11"/>
        <v>0</v>
      </c>
      <c r="N17" s="176">
        <f>HLOOKUP($B17,test,6,FALSE)+Tracker!O17</f>
        <v>0</v>
      </c>
      <c r="O17" s="109">
        <v>0</v>
      </c>
      <c r="P17" s="109">
        <v>0</v>
      </c>
      <c r="Q17" s="109">
        <v>0</v>
      </c>
      <c r="R17" s="109">
        <v>0</v>
      </c>
      <c r="S17" s="109">
        <v>0</v>
      </c>
      <c r="T17" s="109">
        <v>0</v>
      </c>
      <c r="U17" s="109">
        <v>0</v>
      </c>
      <c r="V17" s="109">
        <v>0</v>
      </c>
      <c r="W17" s="109">
        <v>0</v>
      </c>
      <c r="X17" s="109">
        <v>0</v>
      </c>
      <c r="Y17" s="109">
        <v>0</v>
      </c>
      <c r="Z17" s="109">
        <v>0</v>
      </c>
      <c r="AA17" s="109">
        <v>0</v>
      </c>
      <c r="AB17" s="109">
        <v>0</v>
      </c>
      <c r="AC17" s="109">
        <v>0</v>
      </c>
      <c r="AD17" s="109">
        <v>0</v>
      </c>
      <c r="AE17" s="124" t="s">
        <v>29</v>
      </c>
      <c r="AF17" s="123">
        <v>0</v>
      </c>
      <c r="AG17" s="123">
        <v>0</v>
      </c>
      <c r="AH17" s="123">
        <v>0</v>
      </c>
      <c r="AI17" s="121"/>
      <c r="AK17" s="146" t="str">
        <f>HLOOKUP($AK$2,test,Blocks!$A$50,FALSE)&amp;IF(HLOOKUP($AK$2,test,Blocks!$A$51,FALSE)="Ranged"," - "&amp;HLOOKUP($AK$2,test,Blocks!$A$52,FALSE)-VLOOKUP($AK$3,Battle,$AG$1,FALSE),"")</f>
        <v>Bianca - 40</v>
      </c>
      <c r="AL17" s="147"/>
      <c r="AM17" s="147"/>
      <c r="AN17" s="148"/>
      <c r="AO17" s="218" t="str">
        <f>"+"&amp;HLOOKUP($AK$2,test,Blocks!$A$53,FALSE)+VLOOKUP($AK$3,Battle,$V$1,FALSE)+VLOOKUP($AK$3,Battle,$L$1,FALSE)&amp;IF(HLOOKUP($AK$2,test,Blocks!$A$54,FALSE)&lt;&gt;0," / +"&amp;HLOOKUP($AK$2,test,Blocks!$A$54,FALSE)+VLOOKUP($AK$3,Battle,$V$1,FALSE)+VLOOKUP($AK$3,Battle,$L$1,FALSE),"  ")&amp;IF(HLOOKUP($AK$2,test,Blocks!$A$55,FALSE)&lt;&gt;0," / +"&amp;HLOOKUP($AK$2,test,Blocks!$A$55,FALSE)+VLOOKUP($AK$3,Battle,$V$1,FALSE)+VLOOKUP($AK$3,Battle,$L$1,FALSE),"  ")</f>
        <v xml:space="preserve">+16    </v>
      </c>
      <c r="AP17" s="218"/>
      <c r="AQ17" s="149" t="str">
        <f>HLOOKUP($AK$2,test,Blocks!$A$56,FALSE)&amp;IF(HLOOKUP($AK$2,test,Blocks!$A$57,FALSE)+VLOOKUP($AK$3,Battle,$W$1,FALSE)&lt;0,"","+")&amp;HLOOKUP($AK$2,test,Blocks!$A$57,FALSE)+VLOOKUP($AK$3,Battle,$W$1,FALSE)</f>
        <v>3d8+7</v>
      </c>
      <c r="AR17" s="141" t="s">
        <v>4820</v>
      </c>
      <c r="AS17" s="142">
        <f>HLOOKUP($AK$2,test,Blocks!A212,FALSE)+VLOOKUP($AK$3,Battle,$AD$1,FALSE)+VLOOKUP($AK$3,Battle,$L$1,FALSE)</f>
        <v>6</v>
      </c>
      <c r="AU17" s="146" t="e">
        <f>HLOOKUP($AU$2,test,Blocks!$A$50,FALSE)&amp;IF(HLOOKUP($AU$2,test,Blocks!$A$51,FALSE)="Ranged"," - "&amp;HLOOKUP($AU$2,test,Blocks!$A$52,FALSE)-VLOOKUP($AU$3,Battle,$AG$1,FALSE),"")</f>
        <v>#N/A</v>
      </c>
      <c r="AV17" s="147"/>
      <c r="AW17" s="147"/>
      <c r="AX17" s="148"/>
      <c r="AY17" s="218" t="e">
        <f>"+"&amp;HLOOKUP($AU$2,test,Blocks!$A$53,FALSE)+VLOOKUP($AU$3,Battle,$V$1,FALSE)+VLOOKUP($AU$3,Battle,$L$1,FALSE)&amp;IF(HLOOKUP($AU$2,test,Blocks!$A$54,FALSE)&lt;&gt;0," / +"&amp;HLOOKUP($AU$2,test,Blocks!$A$54,FALSE)+VLOOKUP($AU$3,Battle,$V$1,FALSE)+VLOOKUP($AU$3,Battle,$L$1,FALSE),"  ")&amp;IF(HLOOKUP($AU$2,test,Blocks!$A$55,FALSE)&lt;&gt;0," / +"&amp;HLOOKUP($AU$2,test,Blocks!$A$55,FALSE)+VLOOKUP($AU$3,Battle,$V$1,FALSE)+VLOOKUP($AU$3,Battle,$L$1,FALSE),"  ")</f>
        <v>#N/A</v>
      </c>
      <c r="AZ17" s="218"/>
      <c r="BA17" s="149" t="e">
        <f>HLOOKUP($AU$2,test,Blocks!$A$56,FALSE)&amp;IF(HLOOKUP($AU$2,test,Blocks!$A$57,FALSE)+VLOOKUP($AU$3,Battle,$W$1,FALSE)&lt;0,"","+")&amp;HLOOKUP($AU$2,test,Blocks!$A$57,FALSE)+VLOOKUP($AU$3,Battle,$W$1,FALSE)</f>
        <v>#N/A</v>
      </c>
      <c r="BB17" s="141" t="s">
        <v>4820</v>
      </c>
      <c r="BC17" s="142" t="e">
        <f>HLOOKUP($AU$2,test,Blocks!A212,FALSE)+VLOOKUP($AU$3,Battle,$AD$1,FALSE)+VLOOKUP($AU$3,Battle,$L$1,FALSE)</f>
        <v>#N/A</v>
      </c>
    </row>
    <row r="18" spans="1:55" x14ac:dyDescent="0.2">
      <c r="A18" s="114" t="str">
        <f t="shared" si="1"/>
        <v xml:space="preserve">- </v>
      </c>
      <c r="B18" s="99" t="s">
        <v>30</v>
      </c>
      <c r="C18" s="99" t="str">
        <f t="shared" si="12"/>
        <v/>
      </c>
      <c r="D18" s="100">
        <f t="shared" si="2"/>
        <v>0</v>
      </c>
      <c r="E18" s="170">
        <v>0</v>
      </c>
      <c r="F18" s="171">
        <f t="shared" si="3"/>
        <v>0</v>
      </c>
      <c r="G18" s="171">
        <f t="shared" si="4"/>
        <v>0</v>
      </c>
      <c r="H18" s="172">
        <f t="shared" si="5"/>
        <v>0</v>
      </c>
      <c r="I18" s="173">
        <v>0</v>
      </c>
      <c r="J18" s="174">
        <v>0</v>
      </c>
      <c r="K18" s="174">
        <f t="shared" si="6"/>
        <v>0</v>
      </c>
      <c r="L18" s="175">
        <v>0</v>
      </c>
      <c r="M18" s="176">
        <f t="shared" si="11"/>
        <v>0</v>
      </c>
      <c r="N18" s="176">
        <f>HLOOKUP($B18,test,6,FALSE)+Tracker!O18</f>
        <v>0</v>
      </c>
      <c r="O18" s="109">
        <v>0</v>
      </c>
      <c r="P18" s="109">
        <v>0</v>
      </c>
      <c r="Q18" s="109">
        <v>0</v>
      </c>
      <c r="R18" s="109">
        <v>0</v>
      </c>
      <c r="S18" s="109">
        <v>0</v>
      </c>
      <c r="T18" s="109">
        <v>0</v>
      </c>
      <c r="U18" s="109">
        <v>0</v>
      </c>
      <c r="V18" s="109">
        <v>0</v>
      </c>
      <c r="W18" s="109">
        <v>0</v>
      </c>
      <c r="X18" s="109">
        <v>0</v>
      </c>
      <c r="Y18" s="109">
        <v>0</v>
      </c>
      <c r="Z18" s="109">
        <v>0</v>
      </c>
      <c r="AA18" s="109">
        <v>0</v>
      </c>
      <c r="AB18" s="109">
        <v>0</v>
      </c>
      <c r="AC18" s="109">
        <v>0</v>
      </c>
      <c r="AD18" s="109">
        <v>0</v>
      </c>
      <c r="AE18" s="124" t="s">
        <v>29</v>
      </c>
      <c r="AF18" s="123">
        <v>0</v>
      </c>
      <c r="AG18" s="123">
        <v>0</v>
      </c>
      <c r="AH18" s="123">
        <v>0</v>
      </c>
      <c r="AI18" s="121"/>
      <c r="AK18" s="215" t="str">
        <f>IF(HLOOKUP($AK$2,test,Blocks!$A$58,FALSE)&lt;&gt;0,HLOOKUP($AK$2,test,Blocks!$A$58,FALSE),"")</f>
        <v>Rapid Shot</v>
      </c>
      <c r="AL18" s="216"/>
      <c r="AM18" s="216"/>
      <c r="AN18" s="216"/>
      <c r="AO18" s="217" t="str">
        <f>IF(AK18&lt;&gt;"","+"&amp;HLOOKUP($AK$2,test,Blocks!$A$59,FALSE)+VLOOKUP($AK$3,Battle,$V$1,FALSE)+VLOOKUP($AK$3,Battle,$L$1,FALSE)&amp;IF(HLOOKUP($AK$2,test,Blocks!$A$60,FALSE)&lt;&gt;0," / +"&amp;HLOOKUP($AK$2,test,Blocks!$A$60,FALSE)+VLOOKUP($AK$3,Battle,$V$1,FALSE)+VLOOKUP($AK$3,Battle,$L$1,FALSE),"  ")&amp;IF(HLOOKUP($AK$2,test,Blocks!$A$61,FALSE)&lt;&gt;0," / +"&amp;HLOOKUP($AK$2,test,Blocks!$A$61,FALSE)+VLOOKUP($AK$3,Battle,$V$1,FALSE)+VLOOKUP($AK$3,Battle,$L$1,FALSE),"  "),"")</f>
        <v xml:space="preserve">+14    </v>
      </c>
      <c r="AP18" s="217"/>
      <c r="AQ18" s="137" t="str">
        <f>IF(AK18&lt;&gt;"",HLOOKUP($AK$2,test,Blocks!$A$62,FALSE)&amp;IF(HLOOKUP($AK$2,test,Blocks!$A$63,FALSE)+VLOOKUP($AK$3,Battle,$W$1,FALSE)&lt;0,"","+")&amp;HLOOKUP($AK$2,test,Blocks!$A$63,FALSE)+VLOOKUP($AK$3,Battle,$W$1,FALSE),"")</f>
        <v>4d8+7</v>
      </c>
      <c r="AR18" s="141" t="s">
        <v>4821</v>
      </c>
      <c r="AS18" s="142">
        <f>HLOOKUP($AK$2,test,Blocks!A213,FALSE)+VLOOKUP($AK$3,Battle,$AD$1,FALSE)+VLOOKUP($AK$3,Battle,$L$1,FALSE)</f>
        <v>6</v>
      </c>
      <c r="AU18" s="215" t="e">
        <f>IF(HLOOKUP($AU$2,test,Blocks!$A$58,FALSE)&lt;&gt;0,HLOOKUP($AU$2,test,Blocks!$A$58,FALSE),"")</f>
        <v>#N/A</v>
      </c>
      <c r="AV18" s="216"/>
      <c r="AW18" s="216"/>
      <c r="AX18" s="216"/>
      <c r="AY18" s="217" t="e">
        <f>IF(AU18&lt;&gt;"","+"&amp;HLOOKUP($AU$2,test,Blocks!$A$59,FALSE)+VLOOKUP($AU$3,Battle,$V$1,FALSE)+VLOOKUP($AU$3,Battle,$L$1,FALSE)&amp;IF(HLOOKUP($AU$2,test,Blocks!$A$60,FALSE)&lt;&gt;0," / +"&amp;HLOOKUP($AU$2,test,Blocks!$A$60,FALSE)+VLOOKUP($AU$3,Battle,$V$1,FALSE)+VLOOKUP($AU$3,Battle,$L$1,FALSE),"  ")&amp;IF(HLOOKUP($AU$2,test,Blocks!$A$61,FALSE)&lt;&gt;0," / +"&amp;HLOOKUP($AU$2,test,Blocks!$A$61,FALSE)+VLOOKUP($AU$3,Battle,$V$1,FALSE)+VLOOKUP($AU$3,Battle,$L$1,FALSE),"  "),"")</f>
        <v>#N/A</v>
      </c>
      <c r="AZ18" s="217"/>
      <c r="BA18" s="137" t="e">
        <f>IF(AU18&lt;&gt;"",HLOOKUP($AU$2,test,Blocks!$A$62,FALSE)&amp;IF(HLOOKUP($AU$2,test,Blocks!$A$63,FALSE)+VLOOKUP($AU$3,Battle,$W$1,FALSE)&lt;0,"","+")&amp;HLOOKUP($AU$2,test,Blocks!$A$63,FALSE)+VLOOKUP($AU$3,Battle,$W$1,FALSE),"")</f>
        <v>#N/A</v>
      </c>
      <c r="BB18" s="141" t="s">
        <v>4821</v>
      </c>
      <c r="BC18" s="142" t="e">
        <f>HLOOKUP($AU$2,test,Blocks!A213,FALSE)+VLOOKUP($AU$3,Battle,$AD$1,FALSE)+VLOOKUP($AU$3,Battle,$L$1,FALSE)</f>
        <v>#N/A</v>
      </c>
    </row>
    <row r="19" spans="1:55" x14ac:dyDescent="0.2">
      <c r="A19" s="114" t="str">
        <f t="shared" si="1"/>
        <v xml:space="preserve">- </v>
      </c>
      <c r="B19" s="99" t="s">
        <v>30</v>
      </c>
      <c r="C19" s="99" t="str">
        <f t="shared" si="12"/>
        <v/>
      </c>
      <c r="D19" s="100">
        <f t="shared" si="2"/>
        <v>0</v>
      </c>
      <c r="E19" s="170">
        <v>0</v>
      </c>
      <c r="F19" s="171">
        <f t="shared" si="3"/>
        <v>0</v>
      </c>
      <c r="G19" s="171">
        <f t="shared" si="4"/>
        <v>0</v>
      </c>
      <c r="H19" s="172">
        <f t="shared" si="5"/>
        <v>0</v>
      </c>
      <c r="I19" s="173">
        <v>0</v>
      </c>
      <c r="J19" s="174">
        <v>0</v>
      </c>
      <c r="K19" s="174">
        <f t="shared" si="6"/>
        <v>0</v>
      </c>
      <c r="L19" s="175">
        <v>0</v>
      </c>
      <c r="M19" s="176">
        <f t="shared" si="11"/>
        <v>0</v>
      </c>
      <c r="N19" s="176">
        <f>HLOOKUP($B19,test,6,FALSE)+Tracker!O19</f>
        <v>0</v>
      </c>
      <c r="O19" s="109">
        <v>0</v>
      </c>
      <c r="P19" s="109">
        <v>0</v>
      </c>
      <c r="Q19" s="109">
        <v>0</v>
      </c>
      <c r="R19" s="109">
        <v>0</v>
      </c>
      <c r="S19" s="109">
        <v>0</v>
      </c>
      <c r="T19" s="109">
        <v>0</v>
      </c>
      <c r="U19" s="109">
        <v>0</v>
      </c>
      <c r="V19" s="109">
        <v>0</v>
      </c>
      <c r="W19" s="109">
        <v>0</v>
      </c>
      <c r="X19" s="109">
        <v>0</v>
      </c>
      <c r="Y19" s="109">
        <v>0</v>
      </c>
      <c r="Z19" s="109">
        <v>0</v>
      </c>
      <c r="AA19" s="109">
        <v>0</v>
      </c>
      <c r="AB19" s="109">
        <v>0</v>
      </c>
      <c r="AC19" s="109">
        <v>0</v>
      </c>
      <c r="AD19" s="109">
        <v>0</v>
      </c>
      <c r="AE19" s="124" t="s">
        <v>29</v>
      </c>
      <c r="AF19" s="123">
        <v>0</v>
      </c>
      <c r="AG19" s="123">
        <v>0</v>
      </c>
      <c r="AH19" s="123">
        <v>0</v>
      </c>
      <c r="AI19" s="121"/>
      <c r="AK19" s="215" t="str">
        <f>IF(HLOOKUP($AK$2,test,Blocks!$A$64,FALSE)&lt;&gt;0,HLOOKUP($AK$2,test,Blocks!$A$64,FALSE),"")</f>
        <v>Rapid Shot and Point Blank Shot</v>
      </c>
      <c r="AL19" s="216"/>
      <c r="AM19" s="216"/>
      <c r="AN19" s="216"/>
      <c r="AO19" s="217" t="str">
        <f>IF(AK19&lt;&gt;"","+"&amp;HLOOKUP($AK$2,test,Blocks!$A$65,FALSE)+VLOOKUP($AK$3,Battle,$V$1,FALSE)+VLOOKUP($AK$3,Battle,$L$1,FALSE)&amp;IF(HLOOKUP($AK$2,test,Blocks!$A$66,FALSE)&lt;&gt;0," / +"&amp;HLOOKUP($AK$2,test,Blocks!$A$66,FALSE)+VLOOKUP($AK$3,Battle,$V$1,FALSE)+VLOOKUP($AK$3,Battle,$L$1,FALSE),"  ")&amp;IF(HLOOKUP($AK$2,test,Blocks!$A$67,FALSE)&lt;&gt;0," / +"&amp;HLOOKUP($AK$2,test,Blocks!$A$67,FALSE)+VLOOKUP($AK$3,Battle,$V$1,FALSE)+VLOOKUP($AK$3,Battle,$L$1,FALSE),"  "),"")</f>
        <v xml:space="preserve">+15    </v>
      </c>
      <c r="AP19" s="217"/>
      <c r="AQ19" s="137" t="str">
        <f>IF(AK19&lt;&gt;"",HLOOKUP($AK$2,test,Blocks!$A$68,FALSE)&amp;IF(HLOOKUP($AK$2,test,Blocks!$A$69,FALSE)+VLOOKUP($AK$3,Battle,$W$1,FALSE)&lt;0,"","+")&amp;HLOOKUP($AK$2,test,Blocks!$A$69,FALSE)+VLOOKUP($AK$3,Battle,$W$1,FALSE),"")</f>
        <v>4d8+8</v>
      </c>
      <c r="AR19" s="141" t="s">
        <v>4822</v>
      </c>
      <c r="AS19" s="142">
        <f>HLOOKUP($AK$2,test,Blocks!A214,FALSE)+VLOOKUP($AK$3,Battle,$AD$1,FALSE)+VLOOKUP($AK$3,Battle,$L$1,FALSE)</f>
        <v>6</v>
      </c>
      <c r="AU19" s="215" t="e">
        <f>IF(HLOOKUP($AU$2,test,Blocks!$A$64,FALSE)&lt;&gt;0,HLOOKUP($AU$2,test,Blocks!$A$64,FALSE),"")</f>
        <v>#N/A</v>
      </c>
      <c r="AV19" s="216"/>
      <c r="AW19" s="216"/>
      <c r="AX19" s="216"/>
      <c r="AY19" s="217" t="e">
        <f>IF(AU19&lt;&gt;"","+"&amp;HLOOKUP($AU$2,test,Blocks!$A$65,FALSE)+VLOOKUP($AU$3,Battle,$V$1,FALSE)+VLOOKUP($AU$3,Battle,$L$1,FALSE)&amp;IF(HLOOKUP($AU$2,test,Blocks!$A$66,FALSE)&lt;&gt;0," / +"&amp;HLOOKUP($AU$2,test,Blocks!$A$66,FALSE)+VLOOKUP($AU$3,Battle,$V$1,FALSE)+VLOOKUP($AU$3,Battle,$L$1,FALSE),"  ")&amp;IF(HLOOKUP($AU$2,test,Blocks!$A$67,FALSE)&lt;&gt;0," / +"&amp;HLOOKUP($AU$2,test,Blocks!$A$67,FALSE)+VLOOKUP($AU$3,Battle,$V$1,FALSE)+VLOOKUP($AU$3,Battle,$L$1,FALSE),"  "),"")</f>
        <v>#N/A</v>
      </c>
      <c r="AZ19" s="217"/>
      <c r="BA19" s="137" t="e">
        <f>IF(AU19&lt;&gt;"",HLOOKUP($AU$2,test,Blocks!$A$68,FALSE)&amp;IF(HLOOKUP($AU$2,test,Blocks!$A$69,FALSE)+VLOOKUP($AU$3,Battle,$W$1,FALSE)&lt;0,"","+")&amp;HLOOKUP($AU$2,test,Blocks!$A$69,FALSE)+VLOOKUP($AU$3,Battle,$W$1,FALSE),"")</f>
        <v>#N/A</v>
      </c>
      <c r="BB19" s="141" t="s">
        <v>4822</v>
      </c>
      <c r="BC19" s="142" t="e">
        <f>HLOOKUP($AU$2,test,Blocks!A214,FALSE)+VLOOKUP($AU$3,Battle,$AD$1,FALSE)+VLOOKUP($AU$3,Battle,$L$1,FALSE)</f>
        <v>#N/A</v>
      </c>
    </row>
    <row r="20" spans="1:55" x14ac:dyDescent="0.2">
      <c r="A20" s="114" t="str">
        <f t="shared" si="1"/>
        <v xml:space="preserve">- </v>
      </c>
      <c r="B20" s="99" t="s">
        <v>30</v>
      </c>
      <c r="C20" s="99" t="str">
        <f t="shared" si="12"/>
        <v/>
      </c>
      <c r="D20" s="100">
        <f t="shared" si="2"/>
        <v>0</v>
      </c>
      <c r="E20" s="170">
        <v>0</v>
      </c>
      <c r="F20" s="171">
        <f t="shared" si="3"/>
        <v>0</v>
      </c>
      <c r="G20" s="171">
        <f t="shared" si="4"/>
        <v>0</v>
      </c>
      <c r="H20" s="172">
        <f t="shared" si="5"/>
        <v>0</v>
      </c>
      <c r="I20" s="173">
        <v>0</v>
      </c>
      <c r="J20" s="174">
        <v>0</v>
      </c>
      <c r="K20" s="174">
        <f t="shared" si="6"/>
        <v>0</v>
      </c>
      <c r="L20" s="175">
        <v>0</v>
      </c>
      <c r="M20" s="176">
        <f t="shared" si="11"/>
        <v>0</v>
      </c>
      <c r="N20" s="176">
        <f>HLOOKUP($B20,test,6,FALSE)+Tracker!O20</f>
        <v>0</v>
      </c>
      <c r="O20" s="109">
        <v>0</v>
      </c>
      <c r="P20" s="109">
        <v>0</v>
      </c>
      <c r="Q20" s="109">
        <v>0</v>
      </c>
      <c r="R20" s="109">
        <v>0</v>
      </c>
      <c r="S20" s="109">
        <v>0</v>
      </c>
      <c r="T20" s="109">
        <v>0</v>
      </c>
      <c r="U20" s="109">
        <v>0</v>
      </c>
      <c r="V20" s="109">
        <v>0</v>
      </c>
      <c r="W20" s="109">
        <v>0</v>
      </c>
      <c r="X20" s="109">
        <v>0</v>
      </c>
      <c r="Y20" s="109">
        <v>0</v>
      </c>
      <c r="Z20" s="109">
        <v>0</v>
      </c>
      <c r="AA20" s="109">
        <v>0</v>
      </c>
      <c r="AB20" s="109">
        <v>0</v>
      </c>
      <c r="AC20" s="109">
        <v>0</v>
      </c>
      <c r="AD20" s="109">
        <v>0</v>
      </c>
      <c r="AE20" s="124" t="s">
        <v>29</v>
      </c>
      <c r="AF20" s="123">
        <v>0</v>
      </c>
      <c r="AG20" s="123">
        <v>0</v>
      </c>
      <c r="AH20" s="123">
        <v>0</v>
      </c>
      <c r="AI20" s="121"/>
      <c r="AK20" s="215" t="str">
        <f>IF(HLOOKUP($AK$2,test,Blocks!$A$70,FALSE)&lt;&gt;0,HLOOKUP($AK$2,test,Blocks!$A$70,FALSE),"")</f>
        <v/>
      </c>
      <c r="AL20" s="216"/>
      <c r="AM20" s="216"/>
      <c r="AN20" s="216"/>
      <c r="AO20" s="217" t="str">
        <f>IF(AK20&lt;&gt;"","+"&amp;HLOOKUP($AK$2,test,Blocks!$A$71,FALSE)+VLOOKUP($AK$3,Battle,$V$1,FALSE)+VLOOKUP($AK$3,Battle,$L$1,FALSE)&amp;IF(HLOOKUP($AK$2,test,Blocks!$A$72,FALSE)&lt;&gt;0," / +"&amp;HLOOKUP($AK$2,test,Blocks!$A$72,FALSE)+VLOOKUP($AK$3,Battle,$V$1,FALSE)+VLOOKUP($AK$3,Battle,$L$1,FALSE),"  ")&amp;IF(HLOOKUP($AK$2,test,Blocks!$A$73,FALSE)&lt;&gt;0," / +"&amp;HLOOKUP($AK$2,test,Blocks!$A$73,FALSE)+VLOOKUP($AK$3,Battle,$V$1,FALSE)+VLOOKUP($AK$3,Battle,$L$1,FALSE),"  "),"")</f>
        <v/>
      </c>
      <c r="AP20" s="217"/>
      <c r="AQ20" s="137" t="str">
        <f>IF(AK20&lt;&gt;"",HLOOKUP($AK$2,test,Blocks!$A$74,FALSE)&amp;IF(HLOOKUP($AK$2,test,Blocks!$A$75,FALSE)+VLOOKUP($AK$3,Battle,$W$1,FALSE)&lt;0,"","+")&amp;HLOOKUP($AK$2,test,Blocks!$A$75,FALSE)+VLOOKUP($AK$3,Battle,$W$1,FALSE),"")</f>
        <v/>
      </c>
      <c r="AR20" s="141" t="s">
        <v>4823</v>
      </c>
      <c r="AS20" s="142">
        <f>HLOOKUP($AK$2,test,Blocks!A215,FALSE)+VLOOKUP($AK$3,Battle,$AD$1,FALSE)+VLOOKUP($AK$3,Battle,$L$1,FALSE)</f>
        <v>6</v>
      </c>
      <c r="AU20" s="215" t="e">
        <f>IF(HLOOKUP($AU$2,test,Blocks!$A$70,FALSE)&lt;&gt;0,HLOOKUP($AU$2,test,Blocks!$A$70,FALSE),"")</f>
        <v>#N/A</v>
      </c>
      <c r="AV20" s="216"/>
      <c r="AW20" s="216"/>
      <c r="AX20" s="216"/>
      <c r="AY20" s="217" t="e">
        <f>IF(AU20&lt;&gt;"","+"&amp;HLOOKUP($AU$2,test,Blocks!$A$71,FALSE)+VLOOKUP($AU$3,Battle,$V$1,FALSE)+VLOOKUP($AU$3,Battle,$L$1,FALSE)&amp;IF(HLOOKUP($AU$2,test,Blocks!$A$72,FALSE)&lt;&gt;0," / +"&amp;HLOOKUP($AU$2,test,Blocks!$A$72,FALSE)+VLOOKUP($AU$3,Battle,$V$1,FALSE)+VLOOKUP($AU$3,Battle,$L$1,FALSE),"  ")&amp;IF(HLOOKUP($AU$2,test,Blocks!$A$73,FALSE)&lt;&gt;0," / +"&amp;HLOOKUP($AU$2,test,Blocks!$A$73,FALSE)+VLOOKUP($AU$3,Battle,$V$1,FALSE)+VLOOKUP($AU$3,Battle,$L$1,FALSE),"  "),"")</f>
        <v>#N/A</v>
      </c>
      <c r="AZ20" s="217"/>
      <c r="BA20" s="137" t="e">
        <f>IF(AU20&lt;&gt;"",HLOOKUP($AU$2,test,Blocks!$A$74,FALSE)&amp;IF(HLOOKUP($AU$2,test,Blocks!$A$75,FALSE)+VLOOKUP($AU$3,Battle,$W$1,FALSE)&lt;0,"","+")&amp;HLOOKUP($AU$2,test,Blocks!$A$75,FALSE)+VLOOKUP($AU$3,Battle,$W$1,FALSE),"")</f>
        <v>#N/A</v>
      </c>
      <c r="BB20" s="141" t="s">
        <v>4823</v>
      </c>
      <c r="BC20" s="142" t="e">
        <f>HLOOKUP($AU$2,test,Blocks!A215,FALSE)+VLOOKUP($AU$3,Battle,$AD$1,FALSE)+VLOOKUP($AU$3,Battle,$L$1,FALSE)</f>
        <v>#N/A</v>
      </c>
    </row>
    <row r="21" spans="1:55" x14ac:dyDescent="0.2">
      <c r="A21" s="114" t="str">
        <f t="shared" si="1"/>
        <v xml:space="preserve">- </v>
      </c>
      <c r="B21" s="99" t="s">
        <v>30</v>
      </c>
      <c r="C21" s="99" t="str">
        <f t="shared" si="12"/>
        <v/>
      </c>
      <c r="D21" s="100">
        <f t="shared" si="2"/>
        <v>0</v>
      </c>
      <c r="E21" s="170">
        <v>0</v>
      </c>
      <c r="F21" s="171">
        <f t="shared" si="3"/>
        <v>0</v>
      </c>
      <c r="G21" s="171">
        <f t="shared" si="4"/>
        <v>0</v>
      </c>
      <c r="H21" s="172">
        <f t="shared" si="5"/>
        <v>0</v>
      </c>
      <c r="I21" s="173">
        <v>0</v>
      </c>
      <c r="J21" s="174">
        <v>0</v>
      </c>
      <c r="K21" s="174">
        <f t="shared" si="6"/>
        <v>0</v>
      </c>
      <c r="L21" s="175">
        <v>0</v>
      </c>
      <c r="M21" s="176">
        <f t="shared" si="11"/>
        <v>0</v>
      </c>
      <c r="N21" s="176">
        <f>HLOOKUP($B21,test,6,FALSE)+Tracker!O21</f>
        <v>0</v>
      </c>
      <c r="O21" s="109">
        <v>0</v>
      </c>
      <c r="P21" s="109">
        <v>0</v>
      </c>
      <c r="Q21" s="109">
        <v>0</v>
      </c>
      <c r="R21" s="109">
        <v>0</v>
      </c>
      <c r="S21" s="109">
        <v>0</v>
      </c>
      <c r="T21" s="109">
        <v>0</v>
      </c>
      <c r="U21" s="109">
        <v>0</v>
      </c>
      <c r="V21" s="109">
        <v>0</v>
      </c>
      <c r="W21" s="109">
        <v>0</v>
      </c>
      <c r="X21" s="109">
        <v>0</v>
      </c>
      <c r="Y21" s="109">
        <v>0</v>
      </c>
      <c r="Z21" s="109">
        <v>0</v>
      </c>
      <c r="AA21" s="109">
        <v>0</v>
      </c>
      <c r="AB21" s="109">
        <v>0</v>
      </c>
      <c r="AC21" s="109">
        <v>0</v>
      </c>
      <c r="AD21" s="109">
        <v>0</v>
      </c>
      <c r="AE21" s="124" t="s">
        <v>29</v>
      </c>
      <c r="AF21" s="123">
        <v>0</v>
      </c>
      <c r="AG21" s="123">
        <v>0</v>
      </c>
      <c r="AH21" s="123">
        <v>0</v>
      </c>
      <c r="AI21" s="121"/>
      <c r="AK21" s="215" t="str">
        <f>IF(HLOOKUP($AK$2,test,Blocks!$A$76,FALSE)&lt;&gt;0,HLOOKUP($AK$2,test,Blocks!$A$76,FALSE),"")</f>
        <v/>
      </c>
      <c r="AL21" s="216"/>
      <c r="AM21" s="216"/>
      <c r="AN21" s="216"/>
      <c r="AO21" s="217" t="str">
        <f>IF(AK21&lt;&gt;"","+"&amp;HLOOKUP($AK$2,test,Blocks!$A$77,FALSE)+VLOOKUP($AK$3,Battle,$V$1,FALSE)+VLOOKUP($AK$3,Battle,$L$1,FALSE)&amp;IF(HLOOKUP($AK$2,test,Blocks!$A$78,FALSE)&lt;&gt;0," / +"&amp;HLOOKUP($AK$2,test,Blocks!$A$78,FALSE)+VLOOKUP($AK$3,Battle,$V$1,FALSE)+VLOOKUP($AK$3,Battle,$L$1,FALSE),"  ")&amp;IF(HLOOKUP($AK$2,test,Blocks!$A$79,FALSE)&lt;&gt;0," / +"&amp;HLOOKUP($AK$2,test,Blocks!$A$79,FALSE)+VLOOKUP($AK$3,Battle,$V$1,FALSE)+VLOOKUP($AK$3,Battle,$L$1,FALSE),"  "),"")</f>
        <v/>
      </c>
      <c r="AP21" s="217"/>
      <c r="AQ21" s="137" t="str">
        <f>IF(AK21&lt;&gt;"",HLOOKUP($AK$2,test,Blocks!$A$80,FALSE)&amp;IF(HLOOKUP($AK$2,test,Blocks!$A$81,FALSE)+VLOOKUP($AK$3,Battle,$W$1,FALSE)&lt;0,"","+")&amp;HLOOKUP($AK$2,test,Blocks!$A$81,FALSE)+VLOOKUP($AK$3,Battle,$W$1,FALSE),"")</f>
        <v/>
      </c>
      <c r="AR21" s="141" t="s">
        <v>4824</v>
      </c>
      <c r="AS21" s="142">
        <f>HLOOKUP($AK$2,test,Blocks!A216,FALSE)+VLOOKUP($AK$3,Battle,$AD$1,FALSE)+VLOOKUP($AK$3,Battle,$L$1,FALSE)</f>
        <v>6</v>
      </c>
      <c r="AU21" s="215" t="e">
        <f>IF(HLOOKUP($AU$2,test,Blocks!$A$76,FALSE)&lt;&gt;0,HLOOKUP($AU$2,test,Blocks!$A$76,FALSE),"")</f>
        <v>#N/A</v>
      </c>
      <c r="AV21" s="216"/>
      <c r="AW21" s="216"/>
      <c r="AX21" s="216"/>
      <c r="AY21" s="217" t="e">
        <f>IF(AU21&lt;&gt;"","+"&amp;HLOOKUP($AU$2,test,Blocks!$A$77,FALSE)+VLOOKUP($AU$3,Battle,$V$1,FALSE)+VLOOKUP($AU$3,Battle,$L$1,FALSE)&amp;IF(HLOOKUP($AU$2,test,Blocks!$A$78,FALSE)&lt;&gt;0," / +"&amp;HLOOKUP($AU$2,test,Blocks!$A$78,FALSE)+VLOOKUP($AU$3,Battle,$V$1,FALSE)+VLOOKUP($AU$3,Battle,$L$1,FALSE),"  ")&amp;IF(HLOOKUP($AU$2,test,Blocks!$A$79,FALSE)&lt;&gt;0," / +"&amp;HLOOKUP($AU$2,test,Blocks!$A$79,FALSE)+VLOOKUP($AU$3,Battle,$V$1,FALSE)+VLOOKUP($AU$3,Battle,$L$1,FALSE),"  "),"")</f>
        <v>#N/A</v>
      </c>
      <c r="AZ21" s="217"/>
      <c r="BA21" s="137" t="e">
        <f>IF(AU21&lt;&gt;"",HLOOKUP($AU$2,test,Blocks!$A$80,FALSE)&amp;IF(HLOOKUP($AU$2,test,Blocks!$A$81,FALSE)+VLOOKUP($AU$3,Battle,$W$1,FALSE)&lt;0,"","+")&amp;HLOOKUP($AU$2,test,Blocks!$A$81,FALSE)+VLOOKUP($AU$3,Battle,$W$1,FALSE),"")</f>
        <v>#N/A</v>
      </c>
      <c r="BB21" s="141" t="s">
        <v>4824</v>
      </c>
      <c r="BC21" s="142" t="e">
        <f>HLOOKUP($AU$2,test,Blocks!A216,FALSE)+VLOOKUP($AU$3,Battle,$AD$1,FALSE)+VLOOKUP($AU$3,Battle,$L$1,FALSE)</f>
        <v>#N/A</v>
      </c>
    </row>
    <row r="22" spans="1:55" x14ac:dyDescent="0.2">
      <c r="A22" s="114" t="str">
        <f t="shared" si="1"/>
        <v xml:space="preserve">- </v>
      </c>
      <c r="B22" s="99" t="s">
        <v>30</v>
      </c>
      <c r="C22" s="99" t="str">
        <f t="shared" si="12"/>
        <v/>
      </c>
      <c r="D22" s="100">
        <f t="shared" si="2"/>
        <v>0</v>
      </c>
      <c r="E22" s="170">
        <v>0</v>
      </c>
      <c r="F22" s="171">
        <f t="shared" si="3"/>
        <v>0</v>
      </c>
      <c r="G22" s="171">
        <f t="shared" si="4"/>
        <v>0</v>
      </c>
      <c r="H22" s="172">
        <f t="shared" si="5"/>
        <v>0</v>
      </c>
      <c r="I22" s="173">
        <v>0</v>
      </c>
      <c r="J22" s="174">
        <v>0</v>
      </c>
      <c r="K22" s="174">
        <f t="shared" si="6"/>
        <v>0</v>
      </c>
      <c r="L22" s="175">
        <v>0</v>
      </c>
      <c r="M22" s="176">
        <f t="shared" si="11"/>
        <v>0</v>
      </c>
      <c r="N22" s="176">
        <f>HLOOKUP($B22,test,6,FALSE)+Tracker!O22</f>
        <v>0</v>
      </c>
      <c r="O22" s="109">
        <v>0</v>
      </c>
      <c r="P22" s="109">
        <v>0</v>
      </c>
      <c r="Q22" s="109">
        <v>0</v>
      </c>
      <c r="R22" s="109">
        <v>0</v>
      </c>
      <c r="S22" s="109">
        <v>0</v>
      </c>
      <c r="T22" s="109">
        <v>0</v>
      </c>
      <c r="U22" s="109">
        <v>0</v>
      </c>
      <c r="V22" s="109">
        <v>0</v>
      </c>
      <c r="W22" s="109">
        <v>0</v>
      </c>
      <c r="X22" s="109">
        <v>0</v>
      </c>
      <c r="Y22" s="109">
        <v>0</v>
      </c>
      <c r="Z22" s="109">
        <v>0</v>
      </c>
      <c r="AA22" s="109">
        <v>0</v>
      </c>
      <c r="AB22" s="109">
        <v>0</v>
      </c>
      <c r="AC22" s="109">
        <v>0</v>
      </c>
      <c r="AD22" s="109">
        <v>0</v>
      </c>
      <c r="AE22" s="124" t="s">
        <v>29</v>
      </c>
      <c r="AF22" s="123">
        <v>0</v>
      </c>
      <c r="AG22" s="123">
        <v>0</v>
      </c>
      <c r="AH22" s="123">
        <v>0</v>
      </c>
      <c r="AI22" s="121"/>
      <c r="AK22" s="146" t="str">
        <f>HLOOKUP($AK$2,test,Blocks!$A$82,FALSE)&amp;IF(HLOOKUP($AK$2,test,Blocks!$A$83,FALSE)="Ranged"," - "&amp;HLOOKUP($AK$2,test,Blocks!$A$84,FALSE)-VLOOKUP($AK$3,Battle,$AF$1,FALSE),"")</f>
        <v>Unarmed</v>
      </c>
      <c r="AL22" s="147"/>
      <c r="AM22" s="147"/>
      <c r="AN22" s="148"/>
      <c r="AO22" s="218" t="str">
        <f>"+"&amp;HLOOKUP($AK$2,test,Blocks!$A$85,FALSE)+VLOOKUP($AK$3,Battle,$V$1,FALSE)+VLOOKUP($AK$3,Battle,$L$1,FALSE)&amp;IF(HLOOKUP($AK$2,test,Blocks!$A$86,FALSE)&lt;&gt;0," / +"&amp;HLOOKUP($AK$2,test,Blocks!$A$86,FALSE)+VLOOKUP($AK$3,Battle,$V$1,FALSE)+VLOOKUP($AK$3,Battle,$L$1,FALSE),"  ")&amp;IF(HLOOKUP($AK$2,test,Blocks!$A$87,FALSE)&lt;&gt;0," / +"&amp;HLOOKUP($AK$2,test,Blocks!$A$87,FALSE)+VLOOKUP($AK$3,Battle,$V$1,FALSE)+VLOOKUP($AK$3,Battle,$L$1,FALSE),"  ")</f>
        <v xml:space="preserve">+12    </v>
      </c>
      <c r="AP22" s="218"/>
      <c r="AQ22" s="149" t="str">
        <f>HLOOKUP($AK$2,test,Blocks!$A$88,FALSE)&amp;IF(HLOOKUP($AK$2,test,Blocks!$A$89,FALSE)+VLOOKUP($AK$3,Battle,$W$1,FALSE)&lt;0,"","+")&amp;HLOOKUP($AK$2,test,Blocks!$A$89,FALSE)+VLOOKUP($AK$3,Battle,$W$1,FALSE)</f>
        <v>1d4+7</v>
      </c>
      <c r="AR22" s="141" t="s">
        <v>4825</v>
      </c>
      <c r="AS22" s="142">
        <f>HLOOKUP($AK$2,test,Blocks!A217,FALSE)+VLOOKUP($AK$3,Battle,$AD$1,FALSE)+VLOOKUP($AK$3,Battle,$L$1,FALSE)</f>
        <v>11</v>
      </c>
      <c r="AU22" s="146" t="e">
        <f>HLOOKUP($AU$2,test,Blocks!$A$82,FALSE)&amp;IF(HLOOKUP($AU$2,test,Blocks!$A$83,FALSE)="Ranged"," - "&amp;HLOOKUP($AU$2,test,Blocks!$A$84,FALSE)-VLOOKUP($AU$3,Battle,$AF$1,FALSE),"")</f>
        <v>#N/A</v>
      </c>
      <c r="AV22" s="147"/>
      <c r="AW22" s="147"/>
      <c r="AX22" s="148"/>
      <c r="AY22" s="218" t="e">
        <f>"+"&amp;HLOOKUP($AU$2,test,Blocks!$A$85,FALSE)+VLOOKUP($AU$3,Battle,$V$1,FALSE)+VLOOKUP($AU$3,Battle,$L$1,FALSE)&amp;IF(HLOOKUP($AU$2,test,Blocks!$A$86,FALSE)&lt;&gt;0," / +"&amp;HLOOKUP($AU$2,test,Blocks!$A$86,FALSE)+VLOOKUP($AU$3,Battle,$V$1,FALSE)+VLOOKUP($AU$3,Battle,$L$1,FALSE),"  ")&amp;IF(HLOOKUP($AU$2,test,Blocks!$A$87,FALSE)&lt;&gt;0," / +"&amp;HLOOKUP($AU$2,test,Blocks!$A$87,FALSE)+VLOOKUP($AU$3,Battle,$V$1,FALSE)+VLOOKUP($AU$3,Battle,$L$1,FALSE),"  ")</f>
        <v>#N/A</v>
      </c>
      <c r="AZ22" s="218"/>
      <c r="BA22" s="149" t="e">
        <f>HLOOKUP($AU$2,test,Blocks!$A$88,FALSE)&amp;IF(HLOOKUP($AU$2,test,Blocks!$A$89,FALSE)+VLOOKUP($AU$3,Battle,$W$1,FALSE)&lt;0,"","+")&amp;HLOOKUP($AU$2,test,Blocks!$A$89,FALSE)+VLOOKUP($AU$3,Battle,$W$1,FALSE)</f>
        <v>#N/A</v>
      </c>
      <c r="BB22" s="141" t="s">
        <v>4825</v>
      </c>
      <c r="BC22" s="142" t="e">
        <f>HLOOKUP($AU$2,test,Blocks!A217,FALSE)+VLOOKUP($AU$3,Battle,$AD$1,FALSE)+VLOOKUP($AU$3,Battle,$L$1,FALSE)</f>
        <v>#N/A</v>
      </c>
    </row>
    <row r="23" spans="1:55" x14ac:dyDescent="0.2">
      <c r="A23" s="114" t="str">
        <f t="shared" si="1"/>
        <v xml:space="preserve">- </v>
      </c>
      <c r="B23" s="99" t="s">
        <v>30</v>
      </c>
      <c r="C23" s="99" t="str">
        <f t="shared" si="12"/>
        <v/>
      </c>
      <c r="D23" s="100">
        <f t="shared" si="2"/>
        <v>0</v>
      </c>
      <c r="E23" s="170">
        <v>0</v>
      </c>
      <c r="F23" s="171">
        <f t="shared" si="3"/>
        <v>0</v>
      </c>
      <c r="G23" s="171">
        <f t="shared" si="4"/>
        <v>0</v>
      </c>
      <c r="H23" s="172">
        <f t="shared" si="5"/>
        <v>0</v>
      </c>
      <c r="I23" s="173">
        <v>0</v>
      </c>
      <c r="J23" s="174">
        <v>0</v>
      </c>
      <c r="K23" s="174">
        <f t="shared" si="6"/>
        <v>0</v>
      </c>
      <c r="L23" s="175">
        <v>0</v>
      </c>
      <c r="M23" s="176">
        <f t="shared" si="11"/>
        <v>0</v>
      </c>
      <c r="N23" s="176">
        <f>HLOOKUP($B23,test,6,FALSE)+Tracker!O23</f>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24" t="s">
        <v>29</v>
      </c>
      <c r="AF23" s="123">
        <v>0</v>
      </c>
      <c r="AG23" s="123">
        <v>0</v>
      </c>
      <c r="AH23" s="123">
        <v>0</v>
      </c>
      <c r="AI23" s="121"/>
      <c r="AK23" s="215" t="str">
        <f>IF(HLOOKUP($AK$2,test,Blocks!$A$90,FALSE)&lt;&gt;0,HLOOKUP($AK$2,test,Blocks!$A$90,FALSE),"")</f>
        <v/>
      </c>
      <c r="AL23" s="216"/>
      <c r="AM23" s="216"/>
      <c r="AN23" s="216"/>
      <c r="AO23" s="217" t="str">
        <f>IF(AK23&lt;&gt;"","+"&amp;HLOOKUP($AK$2,test,Blocks!$A$91,FALSE)+VLOOKUP($AK$3,Battle,$V$1,FALSE)+VLOOKUP($AK$3,Battle,$L$1,FALSE)&amp;IF(HLOOKUP($AK$2,test,Blocks!$A$92,FALSE)&lt;&gt;0," / +"&amp;HLOOKUP($AK$2,test,Blocks!$A$92,FALSE)+VLOOKUP($AK$3,Battle,$V$1,FALSE)+VLOOKUP($AK$3,Battle,$L$1,FALSE),"  ")&amp;IF(HLOOKUP($AK$2,test,Blocks!$A$93,FALSE)&lt;&gt;0," / +"&amp;HLOOKUP($AK$2,test,Blocks!$A$93,FALSE)+VLOOKUP($AK$3,Battle,$V$1,FALSE)+VLOOKUP($AK$3,Battle,$L$1,FALSE),"  "),"")</f>
        <v/>
      </c>
      <c r="AP23" s="217"/>
      <c r="AQ23" s="137" t="str">
        <f>IF(AK23&lt;&gt;"",HLOOKUP($AK$2,test,Blocks!$A$94,FALSE)&amp;IF(HLOOKUP($AK$2,test,Blocks!$A$95,FALSE)+VLOOKUP($AK$3,Battle,$W$1,FALSE)&lt;0,"","+")&amp;HLOOKUP($AK$2,test,Blocks!$A$95,FALSE)+VLOOKUP($AK$3,Battle,$W$1,FALSE),"")</f>
        <v/>
      </c>
      <c r="AR23" s="141" t="s">
        <v>9</v>
      </c>
      <c r="AS23" s="142">
        <f>HLOOKUP($AK$2,test,Blocks!A218,FALSE)+VLOOKUP($AK$3,Battle,$AD$1,FALSE)+VLOOKUP($AK$3,Battle,$L$1,FALSE)</f>
        <v>10</v>
      </c>
      <c r="AU23" s="215" t="e">
        <f>IF(HLOOKUP($AU$2,test,Blocks!$A$90,FALSE)&lt;&gt;0,HLOOKUP($AU$2,test,Blocks!$A$90,FALSE),"")</f>
        <v>#N/A</v>
      </c>
      <c r="AV23" s="216"/>
      <c r="AW23" s="216"/>
      <c r="AX23" s="216"/>
      <c r="AY23" s="217" t="e">
        <f>IF(AU23&lt;&gt;"","+"&amp;HLOOKUP($AU$2,test,Blocks!$A$91,FALSE)+VLOOKUP($AU$3,Battle,$V$1,FALSE)+VLOOKUP($AU$3,Battle,$L$1,FALSE)&amp;IF(HLOOKUP($AU$2,test,Blocks!$A$92,FALSE)&lt;&gt;0," / +"&amp;HLOOKUP($AU$2,test,Blocks!$A$92,FALSE)+VLOOKUP($AU$3,Battle,$V$1,FALSE)+VLOOKUP($AU$3,Battle,$L$1,FALSE),"  ")&amp;IF(HLOOKUP($AU$2,test,Blocks!$A$93,FALSE)&lt;&gt;0," / +"&amp;HLOOKUP($AU$2,test,Blocks!$A$93,FALSE)+VLOOKUP($AU$3,Battle,$V$1,FALSE)+VLOOKUP($AU$3,Battle,$L$1,FALSE),"  "),"")</f>
        <v>#N/A</v>
      </c>
      <c r="AZ23" s="217"/>
      <c r="BA23" s="137" t="e">
        <f>IF(AU23&lt;&gt;"",HLOOKUP($AU$2,test,Blocks!$A$94,FALSE)&amp;IF(HLOOKUP($AU$2,test,Blocks!$A$95,FALSE)+VLOOKUP($AU$3,Battle,$W$1,FALSE)&lt;0,"","+")&amp;HLOOKUP($AU$2,test,Blocks!$A$95,FALSE)+VLOOKUP($AU$3,Battle,$W$1,FALSE),"")</f>
        <v>#N/A</v>
      </c>
      <c r="BB23" s="141" t="s">
        <v>9</v>
      </c>
      <c r="BC23" s="142" t="e">
        <f>HLOOKUP($AU$2,test,Blocks!A218,FALSE)+VLOOKUP($AU$3,Battle,$AD$1,FALSE)+VLOOKUP($AU$3,Battle,$L$1,FALSE)</f>
        <v>#N/A</v>
      </c>
    </row>
    <row r="24" spans="1:55" x14ac:dyDescent="0.2">
      <c r="A24" s="114" t="str">
        <f t="shared" si="1"/>
        <v xml:space="preserve">- </v>
      </c>
      <c r="B24" s="99" t="s">
        <v>30</v>
      </c>
      <c r="C24" s="99" t="str">
        <f t="shared" si="12"/>
        <v/>
      </c>
      <c r="D24" s="100">
        <f t="shared" si="2"/>
        <v>0</v>
      </c>
      <c r="E24" s="170">
        <v>0</v>
      </c>
      <c r="F24" s="171">
        <f t="shared" si="3"/>
        <v>0</v>
      </c>
      <c r="G24" s="171">
        <f t="shared" si="4"/>
        <v>0</v>
      </c>
      <c r="H24" s="172">
        <f t="shared" si="5"/>
        <v>0</v>
      </c>
      <c r="I24" s="173">
        <v>0</v>
      </c>
      <c r="J24" s="174">
        <v>0</v>
      </c>
      <c r="K24" s="174">
        <f t="shared" si="6"/>
        <v>0</v>
      </c>
      <c r="L24" s="175">
        <v>0</v>
      </c>
      <c r="M24" s="176">
        <f t="shared" si="11"/>
        <v>0</v>
      </c>
      <c r="N24" s="176">
        <f>HLOOKUP($B24,test,6,FALSE)+Tracker!O24</f>
        <v>0</v>
      </c>
      <c r="O24" s="109">
        <v>0</v>
      </c>
      <c r="P24" s="109">
        <v>0</v>
      </c>
      <c r="Q24" s="109">
        <v>0</v>
      </c>
      <c r="R24" s="109">
        <v>0</v>
      </c>
      <c r="S24" s="109">
        <v>0</v>
      </c>
      <c r="T24" s="109">
        <v>0</v>
      </c>
      <c r="U24" s="109">
        <v>0</v>
      </c>
      <c r="V24" s="109">
        <v>0</v>
      </c>
      <c r="W24" s="109">
        <v>0</v>
      </c>
      <c r="X24" s="109">
        <v>0</v>
      </c>
      <c r="Y24" s="109">
        <v>0</v>
      </c>
      <c r="Z24" s="109">
        <v>0</v>
      </c>
      <c r="AA24" s="109">
        <v>0</v>
      </c>
      <c r="AB24" s="109">
        <v>0</v>
      </c>
      <c r="AC24" s="109">
        <v>0</v>
      </c>
      <c r="AD24" s="109">
        <v>0</v>
      </c>
      <c r="AE24" s="124" t="s">
        <v>29</v>
      </c>
      <c r="AF24" s="123">
        <v>0</v>
      </c>
      <c r="AG24" s="123">
        <v>0</v>
      </c>
      <c r="AH24" s="123">
        <v>0</v>
      </c>
      <c r="AI24" s="121"/>
      <c r="AK24" s="215" t="str">
        <f>IF(HLOOKUP($AK$2,test,Blocks!$A$96,FALSE)&lt;&gt;0,HLOOKUP($AK$2,test,Blocks!$A$96,FALSE),"")</f>
        <v/>
      </c>
      <c r="AL24" s="216"/>
      <c r="AM24" s="216"/>
      <c r="AN24" s="216"/>
      <c r="AO24" s="217" t="str">
        <f>IF(AK24&lt;&gt;"","+"&amp;HLOOKUP($AK$2,test,Blocks!$A$97,FALSE)+VLOOKUP($AK$3,Battle,$V$1,FALSE)+VLOOKUP($AK$3,Battle,$L$1,FALSE)&amp;IF(HLOOKUP($AK$2,test,Blocks!$A$98,FALSE)&lt;&gt;0," / +"&amp;HLOOKUP($AK$2,test,Blocks!$A$98,FALSE)+VLOOKUP($AK$3,Battle,$V$1,FALSE)+VLOOKUP($AK$3,Battle,$L$1,FALSE),"  ")&amp;IF(HLOOKUP($AK$2,test,Blocks!$A$99,FALSE)&lt;&gt;0," / +"&amp;HLOOKUP($AK$2,test,Blocks!$A$99,FALSE)+VLOOKUP($AK$3,Battle,$V$1,FALSE)+VLOOKUP($AK$3,Battle,$L$1,FALSE),"  "),"")</f>
        <v/>
      </c>
      <c r="AP24" s="217"/>
      <c r="AQ24" s="137" t="str">
        <f>IF(AK24&lt;&gt;"",HLOOKUP($AK$2,test,Blocks!$A$100,FALSE)&amp;IF(HLOOKUP($AK$2,test,Blocks!$A$101,FALSE)+VLOOKUP($AK$3,Battle,$W$1,FALSE)&lt;0,"","+")&amp;HLOOKUP($AK$2,test,Blocks!$A$101,FALSE)+VLOOKUP($AK$3,Battle,$W$1,FALSE),"")</f>
        <v/>
      </c>
      <c r="AR24" s="141" t="s">
        <v>4826</v>
      </c>
      <c r="AS24" s="142">
        <f>HLOOKUP($AK$2,test,Blocks!A219,FALSE)+VLOOKUP($AK$3,Battle,$AD$1,FALSE)+VLOOKUP($AK$3,Battle,$L$1,FALSE)</f>
        <v>5</v>
      </c>
      <c r="AU24" s="215" t="e">
        <f>IF(HLOOKUP($AU$2,test,Blocks!$A$96,FALSE)&lt;&gt;0,HLOOKUP($AU$2,test,Blocks!$A$96,FALSE),"")</f>
        <v>#N/A</v>
      </c>
      <c r="AV24" s="216"/>
      <c r="AW24" s="216"/>
      <c r="AX24" s="216"/>
      <c r="AY24" s="217" t="e">
        <f>IF(AU24&lt;&gt;"","+"&amp;HLOOKUP($AU$2,test,Blocks!$A$97,FALSE)+VLOOKUP($AU$3,Battle,$V$1,FALSE)+VLOOKUP($AU$3,Battle,$L$1,FALSE)&amp;IF(HLOOKUP($AU$2,test,Blocks!$A$98,FALSE)&lt;&gt;0," / +"&amp;HLOOKUP($AU$2,test,Blocks!$A$98,FALSE)+VLOOKUP($AU$3,Battle,$V$1,FALSE)+VLOOKUP($AU$3,Battle,$L$1,FALSE),"  ")&amp;IF(HLOOKUP($AU$2,test,Blocks!$A$99,FALSE)&lt;&gt;0," / +"&amp;HLOOKUP($AU$2,test,Blocks!$A$99,FALSE)+VLOOKUP($AU$3,Battle,$V$1,FALSE)+VLOOKUP($AU$3,Battle,$L$1,FALSE),"  "),"")</f>
        <v>#N/A</v>
      </c>
      <c r="AZ24" s="217"/>
      <c r="BA24" s="137" t="e">
        <f>IF(AU24&lt;&gt;"",HLOOKUP($AU$2,test,Blocks!$A$100,FALSE)&amp;IF(HLOOKUP($AU$2,test,Blocks!$A$101,FALSE)+VLOOKUP($AU$3,Battle,$W$1,FALSE)&lt;0,"","+")&amp;HLOOKUP($AU$2,test,Blocks!$A$101,FALSE)+VLOOKUP($AU$3,Battle,$W$1,FALSE),"")</f>
        <v>#N/A</v>
      </c>
      <c r="BB24" s="141" t="s">
        <v>4826</v>
      </c>
      <c r="BC24" s="142" t="e">
        <f>HLOOKUP($AU$2,test,Blocks!A219,FALSE)+VLOOKUP($AU$3,Battle,$AD$1,FALSE)+VLOOKUP($AU$3,Battle,$L$1,FALSE)</f>
        <v>#N/A</v>
      </c>
    </row>
    <row r="25" spans="1:55" x14ac:dyDescent="0.2">
      <c r="A25" s="114" t="str">
        <f t="shared" si="1"/>
        <v xml:space="preserve">- </v>
      </c>
      <c r="B25" s="99" t="s">
        <v>30</v>
      </c>
      <c r="C25" s="99" t="str">
        <f t="shared" si="12"/>
        <v/>
      </c>
      <c r="D25" s="100">
        <f t="shared" si="2"/>
        <v>0</v>
      </c>
      <c r="E25" s="170">
        <v>0</v>
      </c>
      <c r="F25" s="171">
        <f t="shared" si="3"/>
        <v>0</v>
      </c>
      <c r="G25" s="171">
        <f t="shared" si="4"/>
        <v>0</v>
      </c>
      <c r="H25" s="172">
        <f t="shared" si="5"/>
        <v>0</v>
      </c>
      <c r="I25" s="173">
        <v>0</v>
      </c>
      <c r="J25" s="174">
        <v>0</v>
      </c>
      <c r="K25" s="174">
        <f t="shared" si="6"/>
        <v>0</v>
      </c>
      <c r="L25" s="175">
        <v>0</v>
      </c>
      <c r="M25" s="176">
        <f t="shared" si="11"/>
        <v>0</v>
      </c>
      <c r="N25" s="176">
        <f>HLOOKUP($B25,test,6,FALSE)+Tracker!O25</f>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24" t="s">
        <v>29</v>
      </c>
      <c r="AF25" s="123">
        <v>0</v>
      </c>
      <c r="AG25" s="123">
        <v>0</v>
      </c>
      <c r="AH25" s="123">
        <v>0</v>
      </c>
      <c r="AI25" s="121"/>
      <c r="AK25" s="215" t="str">
        <f>IF(HLOOKUP($AK$2,test,Blocks!$A$102,FALSE)&lt;&gt;0,HLOOKUP($AK$2,test,Blocks!$A$102,FALSE),"")</f>
        <v/>
      </c>
      <c r="AL25" s="216"/>
      <c r="AM25" s="216"/>
      <c r="AN25" s="216"/>
      <c r="AO25" s="217" t="str">
        <f>IF(AK25&lt;&gt;"","+"&amp;HLOOKUP($AK$2,test,Blocks!$A$103,FALSE)+VLOOKUP($AK$3,Battle,$V$1,FALSE)+VLOOKUP($AK$3,Battle,$L$1,FALSE)&amp;IF(HLOOKUP($AK$2,test,Blocks!$A$104,FALSE)&lt;&gt;0," / +"&amp;HLOOKUP($AK$2,test,Blocks!$A$104,FALSE)+VLOOKUP($AK$3,Battle,$V$1,FALSE)+VLOOKUP($AK$3,Battle,$L$1,FALSE),"  ")&amp;IF(HLOOKUP($AK$2,test,Blocks!$A$105,FALSE)&lt;&gt;0," / +"&amp;HLOOKUP($AK$2,test,Blocks!$A$105,FALSE)+VLOOKUP($AK$3,Battle,$V$1,FALSE)+VLOOKUP($AK$3,Battle,$L$1,FALSE),"  "),"")</f>
        <v/>
      </c>
      <c r="AP25" s="217"/>
      <c r="AQ25" s="137" t="str">
        <f>IF(AK25&lt;&gt;"",HLOOKUP($AK$2,test,Blocks!$A$106,FALSE)&amp;IF(HLOOKUP($AK$2,test,Blocks!$A$107,FALSE)+VLOOKUP($AK$3,Battle,$W$1,FALSE)&lt;0,"","+")&amp;HLOOKUP($AK$2,test,Blocks!$A$107,FALSE)+VLOOKUP($AK$3,Battle,$W$1,FALSE),"")</f>
        <v/>
      </c>
      <c r="AR25" s="141" t="s">
        <v>4827</v>
      </c>
      <c r="AS25" s="142">
        <f>HLOOKUP($AK$2,test,Blocks!A220,FALSE)+VLOOKUP($AK$3,Battle,$AD$1,FALSE)+VLOOKUP($AK$3,Battle,$L$1,FALSE)</f>
        <v>9</v>
      </c>
      <c r="AU25" s="215" t="e">
        <f>IF(HLOOKUP($AU$2,test,Blocks!$A$102,FALSE)&lt;&gt;0,HLOOKUP($AU$2,test,Blocks!$A$102,FALSE),"")</f>
        <v>#N/A</v>
      </c>
      <c r="AV25" s="216"/>
      <c r="AW25" s="216"/>
      <c r="AX25" s="216"/>
      <c r="AY25" s="217" t="e">
        <f>IF(AU25&lt;&gt;"","+"&amp;HLOOKUP($AU$2,test,Blocks!$A$103,FALSE)+VLOOKUP($AU$3,Battle,$V$1,FALSE)+VLOOKUP($AU$3,Battle,$L$1,FALSE)&amp;IF(HLOOKUP($AU$2,test,Blocks!$A$104,FALSE)&lt;&gt;0," / +"&amp;HLOOKUP($AU$2,test,Blocks!$A$104,FALSE)+VLOOKUP($AU$3,Battle,$V$1,FALSE)+VLOOKUP($AU$3,Battle,$L$1,FALSE),"  ")&amp;IF(HLOOKUP($AU$2,test,Blocks!$A$105,FALSE)&lt;&gt;0," / +"&amp;HLOOKUP($AU$2,test,Blocks!$A$105,FALSE)+VLOOKUP($AU$3,Battle,$V$1,FALSE)+VLOOKUP($AU$3,Battle,$L$1,FALSE),"  "),"")</f>
        <v>#N/A</v>
      </c>
      <c r="AZ25" s="217"/>
      <c r="BA25" s="137" t="e">
        <f>IF(AU25&lt;&gt;"",HLOOKUP($AU$2,test,Blocks!$A$106,FALSE)&amp;IF(HLOOKUP($AU$2,test,Blocks!$A$107,FALSE)+VLOOKUP($AU$3,Battle,$W$1,FALSE)&lt;0,"","+")&amp;HLOOKUP($AU$2,test,Blocks!$A$107,FALSE)+VLOOKUP($AU$3,Battle,$W$1,FALSE),"")</f>
        <v>#N/A</v>
      </c>
      <c r="BB25" s="141" t="s">
        <v>4827</v>
      </c>
      <c r="BC25" s="142" t="e">
        <f>HLOOKUP($AU$2,test,Blocks!A220,FALSE)+VLOOKUP($AU$3,Battle,$AD$1,FALSE)+VLOOKUP($AU$3,Battle,$L$1,FALSE)</f>
        <v>#N/A</v>
      </c>
    </row>
    <row r="26" spans="1:55" x14ac:dyDescent="0.2">
      <c r="A26" s="114" t="str">
        <f t="shared" si="1"/>
        <v xml:space="preserve">- </v>
      </c>
      <c r="B26" s="99" t="s">
        <v>30</v>
      </c>
      <c r="C26" s="99" t="str">
        <f t="shared" si="12"/>
        <v/>
      </c>
      <c r="D26" s="100">
        <f t="shared" si="2"/>
        <v>0</v>
      </c>
      <c r="E26" s="170">
        <v>0</v>
      </c>
      <c r="F26" s="171">
        <f t="shared" si="3"/>
        <v>0</v>
      </c>
      <c r="G26" s="171">
        <f t="shared" si="4"/>
        <v>0</v>
      </c>
      <c r="H26" s="172">
        <f t="shared" si="5"/>
        <v>0</v>
      </c>
      <c r="I26" s="173">
        <v>0</v>
      </c>
      <c r="J26" s="174">
        <v>0</v>
      </c>
      <c r="K26" s="174">
        <f t="shared" si="6"/>
        <v>0</v>
      </c>
      <c r="L26" s="175">
        <v>0</v>
      </c>
      <c r="M26" s="176">
        <f t="shared" si="11"/>
        <v>0</v>
      </c>
      <c r="N26" s="176">
        <f>HLOOKUP($B26,test,6,FALSE)+Tracker!O26</f>
        <v>0</v>
      </c>
      <c r="O26" s="109">
        <v>0</v>
      </c>
      <c r="P26" s="109">
        <v>0</v>
      </c>
      <c r="Q26" s="109">
        <v>0</v>
      </c>
      <c r="R26" s="109">
        <v>0</v>
      </c>
      <c r="S26" s="109">
        <v>0</v>
      </c>
      <c r="T26" s="109">
        <v>0</v>
      </c>
      <c r="U26" s="109">
        <v>0</v>
      </c>
      <c r="V26" s="109">
        <v>0</v>
      </c>
      <c r="W26" s="109">
        <v>0</v>
      </c>
      <c r="X26" s="109">
        <v>0</v>
      </c>
      <c r="Y26" s="109">
        <v>0</v>
      </c>
      <c r="Z26" s="109">
        <v>0</v>
      </c>
      <c r="AA26" s="109">
        <v>0</v>
      </c>
      <c r="AB26" s="109">
        <v>0</v>
      </c>
      <c r="AC26" s="109">
        <v>0</v>
      </c>
      <c r="AD26" s="109">
        <v>0</v>
      </c>
      <c r="AE26" s="124" t="s">
        <v>29</v>
      </c>
      <c r="AF26" s="123">
        <v>0</v>
      </c>
      <c r="AG26" s="123">
        <v>0</v>
      </c>
      <c r="AH26" s="123">
        <v>0</v>
      </c>
      <c r="AI26" s="121"/>
      <c r="AK26" s="215" t="str">
        <f>IF(HLOOKUP($AK$2,test,Blocks!$A$108,FALSE)&lt;&gt;0,HLOOKUP($AK$2,test,Blocks!$A$108,FALSE),"")</f>
        <v/>
      </c>
      <c r="AL26" s="216"/>
      <c r="AM26" s="216"/>
      <c r="AN26" s="216"/>
      <c r="AO26" s="217" t="str">
        <f>IF(AK26&lt;&gt;"","+"&amp;HLOOKUP($AK$2,test,Blocks!$A$109,FALSE)+VLOOKUP($AK$3,Battle,$V$1,FALSE)+VLOOKUP($AK$3,Battle,$L$1,FALSE)&amp;IF(HLOOKUP($AK$2,test,Blocks!$A$110,FALSE)&lt;&gt;0," / +"&amp;HLOOKUP($AK$2,test,Blocks!$A$110,FALSE)+VLOOKUP($AK$3,Battle,$V$1,FALSE)+VLOOKUP($AK$3,Battle,$L$1,FALSE),"  ")&amp;IF(HLOOKUP($AK$2,test,Blocks!$A$111,FALSE)&lt;&gt;0," / +"&amp;HLOOKUP($AK$2,test,Blocks!$A$111,FALSE)+VLOOKUP($AK$3,Battle,$V$1,FALSE)+VLOOKUP($AK$3,Battle,$L$1,FALSE),"  "),"")</f>
        <v/>
      </c>
      <c r="AP26" s="217"/>
      <c r="AQ26" s="137" t="str">
        <f>IF(AK26&lt;&gt;"",HLOOKUP($AK$2,test,Blocks!$A$112,FALSE)&amp;IF(HLOOKUP($AK$2,test,Blocks!$A$113,FALSE)+VLOOKUP($AK$3,Battle,$W$1,FALSE)&lt;0,"","+")&amp;HLOOKUP($AK$2,test,Blocks!$A$113,FALSE)+VLOOKUP($AK$3,Battle,$W$1,FALSE),"")</f>
        <v/>
      </c>
      <c r="AR26" s="141" t="s">
        <v>4828</v>
      </c>
      <c r="AS26" s="142">
        <f>HLOOKUP($AK$2,test,Blocks!A221,FALSE)+VLOOKUP($AK$3,Battle,$AD$1,FALSE)+VLOOKUP($AK$3,Battle,$L$1,FALSE)</f>
        <v>9</v>
      </c>
      <c r="AU26" s="215" t="e">
        <f>IF(HLOOKUP($AU$2,test,Blocks!$A$108,FALSE)&lt;&gt;0,HLOOKUP($AU$2,test,Blocks!$A$108,FALSE),"")</f>
        <v>#N/A</v>
      </c>
      <c r="AV26" s="216"/>
      <c r="AW26" s="216"/>
      <c r="AX26" s="216"/>
      <c r="AY26" s="217" t="e">
        <f>IF(AU26&lt;&gt;"","+"&amp;HLOOKUP($AU$2,test,Blocks!$A$109,FALSE)+VLOOKUP($AU$3,Battle,$V$1,FALSE)+VLOOKUP($AU$3,Battle,$L$1,FALSE)&amp;IF(HLOOKUP($AU$2,test,Blocks!$A$110,FALSE)&lt;&gt;0," / +"&amp;HLOOKUP($AU$2,test,Blocks!$A$110,FALSE)+VLOOKUP($AU$3,Battle,$V$1,FALSE)+VLOOKUP($AU$3,Battle,$L$1,FALSE),"  ")&amp;IF(HLOOKUP($AU$2,test,Blocks!$A$111,FALSE)&lt;&gt;0," / +"&amp;HLOOKUP($AU$2,test,Blocks!$A$111,FALSE)+VLOOKUP($AU$3,Battle,$V$1,FALSE)+VLOOKUP($AU$3,Battle,$L$1,FALSE),"  "),"")</f>
        <v>#N/A</v>
      </c>
      <c r="AZ26" s="217"/>
      <c r="BA26" s="137" t="e">
        <f>IF(AU26&lt;&gt;"",HLOOKUP($AU$2,test,Blocks!$A$112,FALSE)&amp;IF(HLOOKUP($AU$2,test,Blocks!$A$113,FALSE)+VLOOKUP($AU$3,Battle,$W$1,FALSE)&lt;0,"","+")&amp;HLOOKUP($AU$2,test,Blocks!$A$113,FALSE)+VLOOKUP($AU$3,Battle,$W$1,FALSE),"")</f>
        <v>#N/A</v>
      </c>
      <c r="BB26" s="141" t="s">
        <v>4828</v>
      </c>
      <c r="BC26" s="142" t="e">
        <f>HLOOKUP($AU$2,test,Blocks!A221,FALSE)+VLOOKUP($AU$3,Battle,$AD$1,FALSE)+VLOOKUP($AU$3,Battle,$L$1,FALSE)</f>
        <v>#N/A</v>
      </c>
    </row>
    <row r="27" spans="1:55" x14ac:dyDescent="0.2">
      <c r="A27" s="114" t="str">
        <f t="shared" si="1"/>
        <v xml:space="preserve">- </v>
      </c>
      <c r="B27" s="99" t="s">
        <v>30</v>
      </c>
      <c r="C27" s="99" t="str">
        <f t="shared" si="12"/>
        <v/>
      </c>
      <c r="D27" s="100">
        <f t="shared" si="2"/>
        <v>0</v>
      </c>
      <c r="E27" s="170">
        <v>0</v>
      </c>
      <c r="F27" s="171">
        <f t="shared" si="3"/>
        <v>0</v>
      </c>
      <c r="G27" s="171">
        <f t="shared" si="4"/>
        <v>0</v>
      </c>
      <c r="H27" s="172">
        <f t="shared" si="5"/>
        <v>0</v>
      </c>
      <c r="I27" s="173">
        <v>0</v>
      </c>
      <c r="J27" s="174">
        <v>0</v>
      </c>
      <c r="K27" s="174">
        <f t="shared" si="6"/>
        <v>0</v>
      </c>
      <c r="L27" s="175">
        <v>0</v>
      </c>
      <c r="M27" s="176">
        <f t="shared" si="11"/>
        <v>0</v>
      </c>
      <c r="N27" s="176">
        <f>HLOOKUP($B27,test,6,FALSE)+Tracker!O27</f>
        <v>0</v>
      </c>
      <c r="O27" s="109">
        <v>0</v>
      </c>
      <c r="P27" s="109">
        <v>0</v>
      </c>
      <c r="Q27" s="109">
        <v>0</v>
      </c>
      <c r="R27" s="109">
        <v>0</v>
      </c>
      <c r="S27" s="109">
        <v>0</v>
      </c>
      <c r="T27" s="109">
        <v>0</v>
      </c>
      <c r="U27" s="109">
        <v>0</v>
      </c>
      <c r="V27" s="109">
        <v>0</v>
      </c>
      <c r="W27" s="109">
        <v>0</v>
      </c>
      <c r="X27" s="109">
        <v>0</v>
      </c>
      <c r="Y27" s="109">
        <v>0</v>
      </c>
      <c r="Z27" s="109">
        <v>0</v>
      </c>
      <c r="AA27" s="109">
        <v>0</v>
      </c>
      <c r="AB27" s="109">
        <v>0</v>
      </c>
      <c r="AC27" s="109">
        <v>0</v>
      </c>
      <c r="AD27" s="109">
        <v>0</v>
      </c>
      <c r="AE27" s="124" t="s">
        <v>29</v>
      </c>
      <c r="AF27" s="123">
        <v>0</v>
      </c>
      <c r="AG27" s="123">
        <v>0</v>
      </c>
      <c r="AH27" s="123">
        <v>0</v>
      </c>
      <c r="AI27" s="121"/>
      <c r="AK27" s="125" t="s">
        <v>4859</v>
      </c>
      <c r="AL27" s="126"/>
      <c r="AM27" s="126"/>
      <c r="AN27" s="126"/>
      <c r="AO27" s="126"/>
      <c r="AP27" s="126"/>
      <c r="AQ27" s="127"/>
      <c r="AR27" s="141" t="s">
        <v>4829</v>
      </c>
      <c r="AS27" s="142">
        <f>HLOOKUP($AK$2,test,Blocks!A222,FALSE)+VLOOKUP($AK$3,Battle,$AD$1,FALSE)+VLOOKUP($AK$3,Battle,$L$1,FALSE)</f>
        <v>9</v>
      </c>
      <c r="AU27" s="125" t="s">
        <v>4859</v>
      </c>
      <c r="AV27" s="126"/>
      <c r="AW27" s="126"/>
      <c r="AX27" s="126"/>
      <c r="AY27" s="126"/>
      <c r="AZ27" s="126"/>
      <c r="BA27" s="127"/>
      <c r="BB27" s="141" t="s">
        <v>4829</v>
      </c>
      <c r="BC27" s="142" t="e">
        <f>HLOOKUP($AU$2,test,Blocks!A222,FALSE)+VLOOKUP($AU$3,Battle,$AD$1,FALSE)+VLOOKUP($AU$3,Battle,$L$1,FALSE)</f>
        <v>#N/A</v>
      </c>
    </row>
    <row r="28" spans="1:55" x14ac:dyDescent="0.2">
      <c r="A28" s="114" t="str">
        <f t="shared" si="1"/>
        <v xml:space="preserve">- </v>
      </c>
      <c r="B28" s="99" t="s">
        <v>30</v>
      </c>
      <c r="C28" s="99" t="str">
        <f t="shared" si="12"/>
        <v/>
      </c>
      <c r="D28" s="100">
        <f t="shared" si="2"/>
        <v>0</v>
      </c>
      <c r="E28" s="170">
        <v>0</v>
      </c>
      <c r="F28" s="171">
        <f t="shared" si="3"/>
        <v>0</v>
      </c>
      <c r="G28" s="171">
        <f t="shared" si="4"/>
        <v>0</v>
      </c>
      <c r="H28" s="172">
        <f t="shared" si="5"/>
        <v>0</v>
      </c>
      <c r="I28" s="173">
        <v>0</v>
      </c>
      <c r="J28" s="174">
        <v>0</v>
      </c>
      <c r="K28" s="174">
        <f t="shared" si="6"/>
        <v>0</v>
      </c>
      <c r="L28" s="175">
        <v>0</v>
      </c>
      <c r="M28" s="176">
        <f t="shared" si="11"/>
        <v>0</v>
      </c>
      <c r="N28" s="176">
        <f>HLOOKUP($B28,test,6,FALSE)+Tracker!O28</f>
        <v>0</v>
      </c>
      <c r="O28" s="109">
        <v>0</v>
      </c>
      <c r="P28" s="109">
        <v>0</v>
      </c>
      <c r="Q28" s="109">
        <v>0</v>
      </c>
      <c r="R28" s="109">
        <v>0</v>
      </c>
      <c r="S28" s="109">
        <v>0</v>
      </c>
      <c r="T28" s="109">
        <v>0</v>
      </c>
      <c r="U28" s="109">
        <v>0</v>
      </c>
      <c r="V28" s="109">
        <v>0</v>
      </c>
      <c r="W28" s="109">
        <v>0</v>
      </c>
      <c r="X28" s="109">
        <v>0</v>
      </c>
      <c r="Y28" s="109">
        <v>0</v>
      </c>
      <c r="Z28" s="109">
        <v>0</v>
      </c>
      <c r="AA28" s="109">
        <v>0</v>
      </c>
      <c r="AB28" s="109">
        <v>0</v>
      </c>
      <c r="AC28" s="109">
        <v>0</v>
      </c>
      <c r="AD28" s="109">
        <v>0</v>
      </c>
      <c r="AE28" s="124" t="s">
        <v>29</v>
      </c>
      <c r="AF28" s="123">
        <v>0</v>
      </c>
      <c r="AG28" s="123">
        <v>0</v>
      </c>
      <c r="AH28" s="123">
        <v>0</v>
      </c>
      <c r="AI28" s="121"/>
      <c r="AK28" s="209" t="str">
        <f>HLOOKUP($AK$2,test,Blocks!$A$116,FALSE)</f>
        <v>Point Blank Shot, Precise Shot, Rapid Shot</v>
      </c>
      <c r="AL28" s="210"/>
      <c r="AM28" s="210"/>
      <c r="AN28" s="210"/>
      <c r="AO28" s="210"/>
      <c r="AP28" s="210"/>
      <c r="AQ28" s="211"/>
      <c r="AR28" s="141" t="s">
        <v>4830</v>
      </c>
      <c r="AS28" s="142">
        <f>HLOOKUP($AK$2,test,Blocks!A223,FALSE)+VLOOKUP($AK$3,Battle,$AD$1,FALSE)+VLOOKUP($AK$3,Battle,$L$1,FALSE)</f>
        <v>5</v>
      </c>
      <c r="AU28" s="209" t="e">
        <f>HLOOKUP($AU$2,test,Blocks!$A$116,FALSE)</f>
        <v>#N/A</v>
      </c>
      <c r="AV28" s="210"/>
      <c r="AW28" s="210"/>
      <c r="AX28" s="210"/>
      <c r="AY28" s="210"/>
      <c r="AZ28" s="210"/>
      <c r="BA28" s="211"/>
      <c r="BB28" s="141" t="s">
        <v>4830</v>
      </c>
      <c r="BC28" s="142" t="e">
        <f>HLOOKUP($AU$2,test,Blocks!A223,FALSE)+VLOOKUP($AU$3,Battle,$AD$1,FALSE)+VLOOKUP($AU$3,Battle,$L$1,FALSE)</f>
        <v>#N/A</v>
      </c>
    </row>
    <row r="29" spans="1:55" x14ac:dyDescent="0.2">
      <c r="A29" s="114" t="str">
        <f t="shared" si="1"/>
        <v xml:space="preserve">- </v>
      </c>
      <c r="B29" s="99" t="s">
        <v>30</v>
      </c>
      <c r="C29" s="99" t="str">
        <f t="shared" si="12"/>
        <v/>
      </c>
      <c r="D29" s="100">
        <f t="shared" si="2"/>
        <v>0</v>
      </c>
      <c r="E29" s="170">
        <v>0</v>
      </c>
      <c r="F29" s="171">
        <f t="shared" si="3"/>
        <v>0</v>
      </c>
      <c r="G29" s="171">
        <f t="shared" si="4"/>
        <v>0</v>
      </c>
      <c r="H29" s="172">
        <f t="shared" si="5"/>
        <v>0</v>
      </c>
      <c r="I29" s="173">
        <v>0</v>
      </c>
      <c r="J29" s="174">
        <v>0</v>
      </c>
      <c r="K29" s="174">
        <f t="shared" si="6"/>
        <v>0</v>
      </c>
      <c r="L29" s="175">
        <v>0</v>
      </c>
      <c r="M29" s="176">
        <f t="shared" si="11"/>
        <v>0</v>
      </c>
      <c r="N29" s="176">
        <f>HLOOKUP($B29,test,6,FALSE)+Tracker!O29</f>
        <v>0</v>
      </c>
      <c r="O29" s="109">
        <v>0</v>
      </c>
      <c r="P29" s="109">
        <v>0</v>
      </c>
      <c r="Q29" s="109">
        <v>0</v>
      </c>
      <c r="R29" s="109">
        <v>0</v>
      </c>
      <c r="S29" s="109">
        <v>0</v>
      </c>
      <c r="T29" s="109">
        <v>0</v>
      </c>
      <c r="U29" s="109">
        <v>0</v>
      </c>
      <c r="V29" s="109">
        <v>0</v>
      </c>
      <c r="W29" s="109">
        <v>0</v>
      </c>
      <c r="X29" s="109">
        <v>0</v>
      </c>
      <c r="Y29" s="109">
        <v>0</v>
      </c>
      <c r="Z29" s="109">
        <v>0</v>
      </c>
      <c r="AA29" s="109">
        <v>0</v>
      </c>
      <c r="AB29" s="109">
        <v>0</v>
      </c>
      <c r="AC29" s="109">
        <v>0</v>
      </c>
      <c r="AD29" s="109">
        <v>0</v>
      </c>
      <c r="AE29" s="124" t="s">
        <v>29</v>
      </c>
      <c r="AF29" s="123">
        <v>0</v>
      </c>
      <c r="AG29" s="123">
        <v>0</v>
      </c>
      <c r="AH29" s="123">
        <v>0</v>
      </c>
      <c r="AI29" s="121"/>
      <c r="AK29" s="212"/>
      <c r="AL29" s="213"/>
      <c r="AM29" s="213"/>
      <c r="AN29" s="213"/>
      <c r="AO29" s="213"/>
      <c r="AP29" s="213"/>
      <c r="AQ29" s="214"/>
      <c r="AR29" s="141" t="s">
        <v>4831</v>
      </c>
      <c r="AS29" s="142">
        <f>HLOOKUP($AK$2,test,Blocks!A224,FALSE)+VLOOKUP($AK$3,Battle,$AD$1,FALSE)+VLOOKUP($AK$3,Battle,$L$1,FALSE)</f>
        <v>7</v>
      </c>
      <c r="AU29" s="212"/>
      <c r="AV29" s="213"/>
      <c r="AW29" s="213"/>
      <c r="AX29" s="213"/>
      <c r="AY29" s="213"/>
      <c r="AZ29" s="213"/>
      <c r="BA29" s="214"/>
      <c r="BB29" s="141" t="s">
        <v>4831</v>
      </c>
      <c r="BC29" s="142" t="e">
        <f>HLOOKUP($AU$2,test,Blocks!A224,FALSE)+VLOOKUP($AU$3,Battle,$AD$1,FALSE)+VLOOKUP($AU$3,Battle,$L$1,FALSE)</f>
        <v>#N/A</v>
      </c>
    </row>
    <row r="30" spans="1:55" x14ac:dyDescent="0.2">
      <c r="A30" s="114" t="str">
        <f t="shared" si="1"/>
        <v xml:space="preserve">- </v>
      </c>
      <c r="B30" s="99" t="s">
        <v>30</v>
      </c>
      <c r="C30" s="99" t="str">
        <f t="shared" si="12"/>
        <v/>
      </c>
      <c r="D30" s="100">
        <f t="shared" si="2"/>
        <v>0</v>
      </c>
      <c r="E30" s="170">
        <v>0</v>
      </c>
      <c r="F30" s="171">
        <f t="shared" si="3"/>
        <v>0</v>
      </c>
      <c r="G30" s="171">
        <f t="shared" si="4"/>
        <v>0</v>
      </c>
      <c r="H30" s="172">
        <f t="shared" si="5"/>
        <v>0</v>
      </c>
      <c r="I30" s="173">
        <v>0</v>
      </c>
      <c r="J30" s="174">
        <v>0</v>
      </c>
      <c r="K30" s="174">
        <f t="shared" si="6"/>
        <v>0</v>
      </c>
      <c r="L30" s="175">
        <v>0</v>
      </c>
      <c r="M30" s="176">
        <f t="shared" si="11"/>
        <v>0</v>
      </c>
      <c r="N30" s="176">
        <f>HLOOKUP($B30,test,6,FALSE)+Tracker!O30</f>
        <v>0</v>
      </c>
      <c r="O30" s="109">
        <v>0</v>
      </c>
      <c r="P30" s="109">
        <v>0</v>
      </c>
      <c r="Q30" s="109">
        <v>0</v>
      </c>
      <c r="R30" s="109">
        <v>0</v>
      </c>
      <c r="S30" s="109">
        <v>0</v>
      </c>
      <c r="T30" s="109">
        <v>0</v>
      </c>
      <c r="U30" s="109">
        <v>0</v>
      </c>
      <c r="V30" s="109">
        <v>0</v>
      </c>
      <c r="W30" s="109">
        <v>0</v>
      </c>
      <c r="X30" s="109">
        <v>0</v>
      </c>
      <c r="Y30" s="109">
        <v>0</v>
      </c>
      <c r="Z30" s="109">
        <v>0</v>
      </c>
      <c r="AA30" s="109">
        <v>0</v>
      </c>
      <c r="AB30" s="109">
        <v>0</v>
      </c>
      <c r="AC30" s="109">
        <v>0</v>
      </c>
      <c r="AD30" s="109">
        <v>0</v>
      </c>
      <c r="AE30" s="124" t="s">
        <v>29</v>
      </c>
      <c r="AF30" s="123">
        <v>0</v>
      </c>
      <c r="AG30" s="123">
        <v>0</v>
      </c>
      <c r="AH30" s="123">
        <v>0</v>
      </c>
      <c r="AI30" s="121"/>
      <c r="AK30" s="128" t="s">
        <v>4860</v>
      </c>
      <c r="AL30" s="118"/>
      <c r="AM30" s="118"/>
      <c r="AN30" s="118"/>
      <c r="AO30" s="118"/>
      <c r="AP30" s="118"/>
      <c r="AQ30" s="129"/>
      <c r="AR30" s="141" t="s">
        <v>4832</v>
      </c>
      <c r="AS30" s="142">
        <f>HLOOKUP($AK$2,test,Blocks!A225,FALSE)+VLOOKUP($AK$3,Battle,$AD$1,FALSE)+VLOOKUP($AK$3,Battle,$L$1,FALSE)</f>
        <v>5</v>
      </c>
      <c r="AU30" s="128" t="s">
        <v>4860</v>
      </c>
      <c r="AV30" s="118"/>
      <c r="AW30" s="118"/>
      <c r="AX30" s="118"/>
      <c r="AY30" s="118"/>
      <c r="AZ30" s="118"/>
      <c r="BA30" s="129"/>
      <c r="BB30" s="141" t="s">
        <v>4832</v>
      </c>
      <c r="BC30" s="142" t="e">
        <f>HLOOKUP($AU$2,test,Blocks!A225,FALSE)+VLOOKUP($AU$3,Battle,$AD$1,FALSE)+VLOOKUP($AU$3,Battle,$L$1,FALSE)</f>
        <v>#N/A</v>
      </c>
    </row>
    <row r="31" spans="1:55" x14ac:dyDescent="0.2">
      <c r="A31" s="114" t="str">
        <f t="shared" si="1"/>
        <v xml:space="preserve">- </v>
      </c>
      <c r="B31" s="99" t="s">
        <v>30</v>
      </c>
      <c r="C31" s="99" t="str">
        <f t="shared" si="12"/>
        <v/>
      </c>
      <c r="D31" s="100">
        <f t="shared" si="2"/>
        <v>0</v>
      </c>
      <c r="E31" s="170">
        <v>0</v>
      </c>
      <c r="F31" s="171">
        <f t="shared" si="3"/>
        <v>0</v>
      </c>
      <c r="G31" s="171">
        <f t="shared" si="4"/>
        <v>0</v>
      </c>
      <c r="H31" s="172">
        <f t="shared" si="5"/>
        <v>0</v>
      </c>
      <c r="I31" s="173">
        <v>0</v>
      </c>
      <c r="J31" s="174">
        <v>0</v>
      </c>
      <c r="K31" s="174">
        <f t="shared" si="6"/>
        <v>0</v>
      </c>
      <c r="L31" s="175">
        <v>0</v>
      </c>
      <c r="M31" s="176">
        <f t="shared" si="11"/>
        <v>0</v>
      </c>
      <c r="N31" s="176">
        <f>HLOOKUP($B31,test,6,FALSE)+Tracker!O31</f>
        <v>0</v>
      </c>
      <c r="O31" s="109">
        <v>0</v>
      </c>
      <c r="P31" s="109">
        <v>0</v>
      </c>
      <c r="Q31" s="109">
        <v>0</v>
      </c>
      <c r="R31" s="109">
        <v>0</v>
      </c>
      <c r="S31" s="109">
        <v>0</v>
      </c>
      <c r="T31" s="109">
        <v>0</v>
      </c>
      <c r="U31" s="109">
        <v>0</v>
      </c>
      <c r="V31" s="109">
        <v>0</v>
      </c>
      <c r="W31" s="109">
        <v>0</v>
      </c>
      <c r="X31" s="109">
        <v>0</v>
      </c>
      <c r="Y31" s="109">
        <v>0</v>
      </c>
      <c r="Z31" s="109">
        <v>0</v>
      </c>
      <c r="AA31" s="109">
        <v>0</v>
      </c>
      <c r="AB31" s="109">
        <v>0</v>
      </c>
      <c r="AC31" s="109">
        <v>0</v>
      </c>
      <c r="AD31" s="109">
        <v>0</v>
      </c>
      <c r="AE31" s="124" t="s">
        <v>29</v>
      </c>
      <c r="AF31" s="123">
        <v>0</v>
      </c>
      <c r="AG31" s="123">
        <v>0</v>
      </c>
      <c r="AH31" s="123">
        <v>0</v>
      </c>
      <c r="AI31" s="121"/>
      <c r="AK31" s="209" t="str">
        <f>HLOOKUP($AK$2,test,Blocks!$A$117,FALSE)</f>
        <v>Autofire Sweep</v>
      </c>
      <c r="AL31" s="210"/>
      <c r="AM31" s="210"/>
      <c r="AN31" s="210"/>
      <c r="AO31" s="210"/>
      <c r="AP31" s="210"/>
      <c r="AQ31" s="211"/>
      <c r="AR31" s="141" t="s">
        <v>4833</v>
      </c>
      <c r="AS31" s="142">
        <f>HLOOKUP($AK$2,test,Blocks!A226,FALSE)+VLOOKUP($AK$3,Battle,$AD$1,FALSE)+VLOOKUP($AK$3,Battle,$L$1,FALSE)</f>
        <v>11</v>
      </c>
      <c r="AU31" s="209" t="e">
        <f>HLOOKUP($AU$2,test,Blocks!$A$117,FALSE)</f>
        <v>#N/A</v>
      </c>
      <c r="AV31" s="210"/>
      <c r="AW31" s="210"/>
      <c r="AX31" s="210"/>
      <c r="AY31" s="210"/>
      <c r="AZ31" s="210"/>
      <c r="BA31" s="211"/>
      <c r="BB31" s="141" t="s">
        <v>4833</v>
      </c>
      <c r="BC31" s="142" t="e">
        <f>HLOOKUP($AU$2,test,Blocks!A226,FALSE)+VLOOKUP($AU$3,Battle,$AD$1,FALSE)+VLOOKUP($AU$3,Battle,$L$1,FALSE)</f>
        <v>#N/A</v>
      </c>
    </row>
    <row r="32" spans="1:55" x14ac:dyDescent="0.2">
      <c r="A32" s="114" t="str">
        <f t="shared" si="1"/>
        <v xml:space="preserve">- </v>
      </c>
      <c r="B32" s="177" t="s">
        <v>30</v>
      </c>
      <c r="C32" s="99" t="str">
        <f t="shared" si="12"/>
        <v/>
      </c>
      <c r="D32" s="100">
        <f t="shared" si="2"/>
        <v>0</v>
      </c>
      <c r="E32" s="170">
        <v>0</v>
      </c>
      <c r="F32" s="171">
        <f t="shared" si="3"/>
        <v>0</v>
      </c>
      <c r="G32" s="171">
        <f t="shared" si="4"/>
        <v>0</v>
      </c>
      <c r="H32" s="172">
        <f t="shared" si="5"/>
        <v>0</v>
      </c>
      <c r="I32" s="173">
        <v>0</v>
      </c>
      <c r="J32" s="174">
        <v>0</v>
      </c>
      <c r="K32" s="174">
        <f t="shared" si="6"/>
        <v>0</v>
      </c>
      <c r="L32" s="175">
        <v>0</v>
      </c>
      <c r="M32" s="176">
        <f t="shared" si="11"/>
        <v>0</v>
      </c>
      <c r="N32" s="176">
        <f>HLOOKUP($B32,test,6,FALSE)+Tracker!O32</f>
        <v>0</v>
      </c>
      <c r="O32" s="109">
        <v>0</v>
      </c>
      <c r="P32" s="109">
        <v>0</v>
      </c>
      <c r="Q32" s="109">
        <v>0</v>
      </c>
      <c r="R32" s="109">
        <v>0</v>
      </c>
      <c r="S32" s="109">
        <v>0</v>
      </c>
      <c r="T32" s="109">
        <v>0</v>
      </c>
      <c r="U32" s="109">
        <v>0</v>
      </c>
      <c r="V32" s="109">
        <v>0</v>
      </c>
      <c r="W32" s="109">
        <v>0</v>
      </c>
      <c r="X32" s="109">
        <v>0</v>
      </c>
      <c r="Y32" s="109">
        <v>0</v>
      </c>
      <c r="Z32" s="109">
        <v>0</v>
      </c>
      <c r="AA32" s="109">
        <v>0</v>
      </c>
      <c r="AB32" s="109">
        <v>0</v>
      </c>
      <c r="AC32" s="109">
        <v>0</v>
      </c>
      <c r="AD32" s="109">
        <v>0</v>
      </c>
      <c r="AE32" s="124" t="s">
        <v>29</v>
      </c>
      <c r="AF32" s="123">
        <v>0</v>
      </c>
      <c r="AG32" s="123">
        <v>0</v>
      </c>
      <c r="AH32" s="123">
        <v>0</v>
      </c>
      <c r="AI32" s="121"/>
      <c r="AK32" s="209"/>
      <c r="AL32" s="210"/>
      <c r="AM32" s="210"/>
      <c r="AN32" s="210"/>
      <c r="AO32" s="210"/>
      <c r="AP32" s="210"/>
      <c r="AQ32" s="211"/>
      <c r="AR32" s="141" t="s">
        <v>4834</v>
      </c>
      <c r="AS32" s="142">
        <f>HLOOKUP($AK$2,test,Blocks!A227,FALSE)+VLOOKUP($AK$3,Battle,$AD$1,FALSE)+VLOOKUP($AK$3,Battle,$L$1,FALSE)</f>
        <v>5</v>
      </c>
      <c r="AU32" s="209"/>
      <c r="AV32" s="210"/>
      <c r="AW32" s="210"/>
      <c r="AX32" s="210"/>
      <c r="AY32" s="210"/>
      <c r="AZ32" s="210"/>
      <c r="BA32" s="211"/>
      <c r="BB32" s="141" t="s">
        <v>4834</v>
      </c>
      <c r="BC32" s="142" t="e">
        <f>HLOOKUP($AU$2,test,Blocks!A227,FALSE)+VLOOKUP($AU$3,Battle,$AD$1,FALSE)+VLOOKUP($AU$3,Battle,$L$1,FALSE)</f>
        <v>#N/A</v>
      </c>
    </row>
    <row r="33" spans="1:55" x14ac:dyDescent="0.2">
      <c r="A33" s="114" t="str">
        <f t="shared" si="1"/>
        <v xml:space="preserve">- </v>
      </c>
      <c r="B33" s="177" t="s">
        <v>30</v>
      </c>
      <c r="C33" s="99" t="str">
        <f t="shared" ref="C33" si="13">IF(AND(B33&lt;&gt;0,B33&lt;&gt;"-"),IF(B33=B32,C32+1,1),"")</f>
        <v/>
      </c>
      <c r="D33" s="100">
        <f t="shared" ref="D33" si="14">HLOOKUP($B33,test,D$2,FALSE)+E33</f>
        <v>0</v>
      </c>
      <c r="E33" s="170">
        <v>0</v>
      </c>
      <c r="F33" s="171">
        <f t="shared" si="3"/>
        <v>0</v>
      </c>
      <c r="G33" s="171">
        <f t="shared" ref="G33" si="15">VLOOKUP(F33,CL,2,FALSE)</f>
        <v>0</v>
      </c>
      <c r="H33" s="172">
        <f t="shared" ref="H33" si="16">HLOOKUP($B33,test,H$2,FALSE)+I33+T33+ROUNDDOWN(Z33/2,0)</f>
        <v>0</v>
      </c>
      <c r="I33" s="173">
        <v>0</v>
      </c>
      <c r="J33" s="174">
        <v>0</v>
      </c>
      <c r="K33" s="174">
        <f t="shared" si="6"/>
        <v>0</v>
      </c>
      <c r="L33" s="175">
        <v>0</v>
      </c>
      <c r="M33" s="176">
        <f t="shared" si="11"/>
        <v>0</v>
      </c>
      <c r="N33" s="176">
        <f>HLOOKUP($B33,test,6,FALSE)+Tracker!O33</f>
        <v>0</v>
      </c>
      <c r="O33" s="109">
        <v>0</v>
      </c>
      <c r="P33" s="109">
        <v>0</v>
      </c>
      <c r="Q33" s="109">
        <v>0</v>
      </c>
      <c r="R33" s="109">
        <v>0</v>
      </c>
      <c r="S33" s="109">
        <v>0</v>
      </c>
      <c r="T33" s="109">
        <v>0</v>
      </c>
      <c r="U33" s="109">
        <v>0</v>
      </c>
      <c r="V33" s="109">
        <v>0</v>
      </c>
      <c r="W33" s="109">
        <v>0</v>
      </c>
      <c r="X33" s="109">
        <v>0</v>
      </c>
      <c r="Y33" s="109">
        <v>0</v>
      </c>
      <c r="Z33" s="109">
        <v>0</v>
      </c>
      <c r="AA33" s="109">
        <v>0</v>
      </c>
      <c r="AB33" s="109">
        <v>0</v>
      </c>
      <c r="AC33" s="109">
        <v>0</v>
      </c>
      <c r="AD33" s="109">
        <v>0</v>
      </c>
      <c r="AE33" s="124" t="s">
        <v>29</v>
      </c>
      <c r="AF33" s="123">
        <v>0</v>
      </c>
      <c r="AG33" s="123">
        <v>0</v>
      </c>
      <c r="AH33" s="123">
        <v>0</v>
      </c>
      <c r="AI33" s="121"/>
      <c r="AK33" s="194" t="str">
        <f>"Talents - "&amp;HLOOKUP($AK$2,test,Blocks!$A$159,FALSE)</f>
        <v>Talents - Autofire Assault, Just a Scratch, Controlled Burst, Devastating Attack (rifles), Weapon Specialization (rifles), Greater Weapon Focus (rifles)</v>
      </c>
      <c r="AL33" s="195"/>
      <c r="AM33" s="195"/>
      <c r="AN33" s="195"/>
      <c r="AO33" s="195"/>
      <c r="AP33" s="195"/>
      <c r="AQ33" s="195"/>
      <c r="AR33" s="195"/>
      <c r="AS33" s="196"/>
      <c r="AU33" s="194" t="e">
        <f>"Talents - "&amp;HLOOKUP($AU$2,test,Blocks!$A$159,FALSE)</f>
        <v>#N/A</v>
      </c>
      <c r="AV33" s="195"/>
      <c r="AW33" s="195"/>
      <c r="AX33" s="195"/>
      <c r="AY33" s="195"/>
      <c r="AZ33" s="195"/>
      <c r="BA33" s="195"/>
      <c r="BB33" s="195"/>
      <c r="BC33" s="196"/>
    </row>
    <row r="34" spans="1:55" x14ac:dyDescent="0.2">
      <c r="A34" s="114" t="str">
        <f t="shared" ref="A34:A44" si="17">B36&amp;" "&amp;C36</f>
        <v xml:space="preserve"> </v>
      </c>
      <c r="AK34" s="197"/>
      <c r="AL34" s="198"/>
      <c r="AM34" s="198"/>
      <c r="AN34" s="198"/>
      <c r="AO34" s="198"/>
      <c r="AP34" s="198"/>
      <c r="AQ34" s="198"/>
      <c r="AR34" s="198"/>
      <c r="AS34" s="199"/>
      <c r="AU34" s="197"/>
      <c r="AV34" s="198"/>
      <c r="AW34" s="198"/>
      <c r="AX34" s="198"/>
      <c r="AY34" s="198"/>
      <c r="AZ34" s="198"/>
      <c r="BA34" s="198"/>
      <c r="BB34" s="198"/>
      <c r="BC34" s="199"/>
    </row>
    <row r="35" spans="1:55" x14ac:dyDescent="0.2">
      <c r="A35" s="114" t="e">
        <f>#REF!&amp;" "&amp;#REF!</f>
        <v>#REF!</v>
      </c>
      <c r="AK35" s="197"/>
      <c r="AL35" s="198"/>
      <c r="AM35" s="198"/>
      <c r="AN35" s="198"/>
      <c r="AO35" s="198"/>
      <c r="AP35" s="198"/>
      <c r="AQ35" s="198"/>
      <c r="AR35" s="198"/>
      <c r="AS35" s="199"/>
      <c r="AU35" s="197"/>
      <c r="AV35" s="198"/>
      <c r="AW35" s="198"/>
      <c r="AX35" s="198"/>
      <c r="AY35" s="198"/>
      <c r="AZ35" s="198"/>
      <c r="BA35" s="198"/>
      <c r="BB35" s="198"/>
      <c r="BC35" s="199"/>
    </row>
    <row r="36" spans="1:55" ht="13.5" thickBot="1" x14ac:dyDescent="0.25">
      <c r="A36" s="114" t="e">
        <f>#REF!&amp;" "&amp;#REF!</f>
        <v>#REF!</v>
      </c>
      <c r="AK36" s="200"/>
      <c r="AL36" s="201"/>
      <c r="AM36" s="201"/>
      <c r="AN36" s="201"/>
      <c r="AO36" s="201"/>
      <c r="AP36" s="201"/>
      <c r="AQ36" s="201"/>
      <c r="AR36" s="201"/>
      <c r="AS36" s="202"/>
      <c r="AU36" s="200"/>
      <c r="AV36" s="201"/>
      <c r="AW36" s="201"/>
      <c r="AX36" s="201"/>
      <c r="AY36" s="201"/>
      <c r="AZ36" s="201"/>
      <c r="BA36" s="201"/>
      <c r="BB36" s="201"/>
      <c r="BC36" s="202"/>
    </row>
    <row r="37" spans="1:55" x14ac:dyDescent="0.2">
      <c r="A37" s="114" t="e">
        <f>#REF!&amp;" "&amp;#REF!</f>
        <v>#REF!</v>
      </c>
      <c r="B37" s="164" t="s">
        <v>4904</v>
      </c>
      <c r="C37" s="165"/>
      <c r="D37" s="203">
        <f>COUNTIF($F$4:$F$46,0)</f>
        <v>27</v>
      </c>
      <c r="E37" s="204"/>
      <c r="AK37" s="194" t="str">
        <f>"Feats - "&amp;HLOOKUP($AK$2,test,Blocks!$A$174,FALSE)</f>
        <v xml:space="preserve">Feats - Armor Proficiency (light), Armor Proficiency (medium), Autofire Sweep, Martial Arts I, Point Blank Shot, Precise Shot, Rapid Shot, Weapon Focus (rifles), Weapon Proficiency (pistols), Weapon Proficiency (rifles), Weapon Proficiency (simple), Targeted Area </v>
      </c>
      <c r="AL37" s="195"/>
      <c r="AM37" s="195"/>
      <c r="AN37" s="195"/>
      <c r="AO37" s="195"/>
      <c r="AP37" s="195"/>
      <c r="AQ37" s="195"/>
      <c r="AR37" s="195"/>
      <c r="AS37" s="196"/>
      <c r="AU37" s="194" t="e">
        <f>"Feats - "&amp;HLOOKUP($AU$2,test,Blocks!$A$174,FALSE)</f>
        <v>#N/A</v>
      </c>
      <c r="AV37" s="195"/>
      <c r="AW37" s="195"/>
      <c r="AX37" s="195"/>
      <c r="AY37" s="195"/>
      <c r="AZ37" s="195"/>
      <c r="BA37" s="195"/>
      <c r="BB37" s="195"/>
      <c r="BC37" s="196"/>
    </row>
    <row r="38" spans="1:55" x14ac:dyDescent="0.2">
      <c r="A38" s="114" t="str">
        <f t="shared" si="17"/>
        <v xml:space="preserve"> </v>
      </c>
      <c r="B38" s="166" t="s">
        <v>4906</v>
      </c>
      <c r="C38" s="167"/>
      <c r="D38" s="205" t="e">
        <f>SUM(G4:G46)</f>
        <v>#N/A</v>
      </c>
      <c r="E38" s="206"/>
      <c r="AK38" s="197"/>
      <c r="AL38" s="198"/>
      <c r="AM38" s="198"/>
      <c r="AN38" s="198"/>
      <c r="AO38" s="198"/>
      <c r="AP38" s="198"/>
      <c r="AQ38" s="198"/>
      <c r="AR38" s="198"/>
      <c r="AS38" s="199"/>
      <c r="AU38" s="197"/>
      <c r="AV38" s="198"/>
      <c r="AW38" s="198"/>
      <c r="AX38" s="198"/>
      <c r="AY38" s="198"/>
      <c r="AZ38" s="198"/>
      <c r="BA38" s="198"/>
      <c r="BB38" s="198"/>
      <c r="BC38" s="199"/>
    </row>
    <row r="39" spans="1:55" ht="13.5" thickBot="1" x14ac:dyDescent="0.25">
      <c r="A39" s="114" t="str">
        <f t="shared" si="17"/>
        <v xml:space="preserve"> </v>
      </c>
      <c r="B39" s="168" t="s">
        <v>4905</v>
      </c>
      <c r="C39" s="169"/>
      <c r="D39" s="207" t="e">
        <f>D38/D37</f>
        <v>#N/A</v>
      </c>
      <c r="E39" s="208"/>
      <c r="AK39" s="197"/>
      <c r="AL39" s="198"/>
      <c r="AM39" s="198"/>
      <c r="AN39" s="198"/>
      <c r="AO39" s="198"/>
      <c r="AP39" s="198"/>
      <c r="AQ39" s="198"/>
      <c r="AR39" s="198"/>
      <c r="AS39" s="199"/>
      <c r="AU39" s="197"/>
      <c r="AV39" s="198"/>
      <c r="AW39" s="198"/>
      <c r="AX39" s="198"/>
      <c r="AY39" s="198"/>
      <c r="AZ39" s="198"/>
      <c r="BA39" s="198"/>
      <c r="BB39" s="198"/>
      <c r="BC39" s="199"/>
    </row>
    <row r="40" spans="1:55" x14ac:dyDescent="0.2">
      <c r="A40" s="114" t="str">
        <f t="shared" si="17"/>
        <v xml:space="preserve"> </v>
      </c>
      <c r="AK40" s="200"/>
      <c r="AL40" s="201"/>
      <c r="AM40" s="201"/>
      <c r="AN40" s="201"/>
      <c r="AO40" s="201"/>
      <c r="AP40" s="201"/>
      <c r="AQ40" s="201"/>
      <c r="AR40" s="201"/>
      <c r="AS40" s="202"/>
      <c r="AU40" s="200"/>
      <c r="AV40" s="201"/>
      <c r="AW40" s="201"/>
      <c r="AX40" s="201"/>
      <c r="AY40" s="201"/>
      <c r="AZ40" s="201"/>
      <c r="BA40" s="201"/>
      <c r="BB40" s="201"/>
      <c r="BC40" s="202"/>
    </row>
    <row r="41" spans="1:55" ht="12.75" customHeight="1" x14ac:dyDescent="0.2">
      <c r="A41" s="114" t="str">
        <f t="shared" si="17"/>
        <v xml:space="preserve"> </v>
      </c>
      <c r="AK41" s="194" t="str">
        <f>"Possessions - "&amp;HLOOKUP($AK$2,test,Blocks!$A$228,FALSE)</f>
        <v>Possessions - bianca, 10 power packs</v>
      </c>
      <c r="AL41" s="195"/>
      <c r="AM41" s="195"/>
      <c r="AN41" s="195"/>
      <c r="AO41" s="195"/>
      <c r="AP41" s="195"/>
      <c r="AQ41" s="195"/>
      <c r="AR41" s="195"/>
      <c r="AS41" s="196"/>
      <c r="AU41" s="194" t="e">
        <f>"Possessions - "&amp;HLOOKUP($AU$2,test,Blocks!$A$228,FALSE)</f>
        <v>#N/A</v>
      </c>
      <c r="AV41" s="195"/>
      <c r="AW41" s="195"/>
      <c r="AX41" s="195"/>
      <c r="AY41" s="195"/>
      <c r="AZ41" s="195"/>
      <c r="BA41" s="195"/>
      <c r="BB41" s="195"/>
      <c r="BC41" s="196"/>
    </row>
    <row r="42" spans="1:55" x14ac:dyDescent="0.2">
      <c r="A42" s="114" t="str">
        <f t="shared" si="17"/>
        <v xml:space="preserve"> </v>
      </c>
      <c r="AK42" s="197"/>
      <c r="AL42" s="198"/>
      <c r="AM42" s="198"/>
      <c r="AN42" s="198"/>
      <c r="AO42" s="198"/>
      <c r="AP42" s="198"/>
      <c r="AQ42" s="198"/>
      <c r="AR42" s="198"/>
      <c r="AS42" s="199"/>
      <c r="AU42" s="197"/>
      <c r="AV42" s="198"/>
      <c r="AW42" s="198"/>
      <c r="AX42" s="198"/>
      <c r="AY42" s="198"/>
      <c r="AZ42" s="198"/>
      <c r="BA42" s="198"/>
      <c r="BB42" s="198"/>
      <c r="BC42" s="199"/>
    </row>
    <row r="43" spans="1:55" x14ac:dyDescent="0.2">
      <c r="A43" s="114" t="str">
        <f t="shared" si="17"/>
        <v xml:space="preserve"> </v>
      </c>
      <c r="AK43" s="197"/>
      <c r="AL43" s="198"/>
      <c r="AM43" s="198"/>
      <c r="AN43" s="198"/>
      <c r="AO43" s="198"/>
      <c r="AP43" s="198"/>
      <c r="AQ43" s="198"/>
      <c r="AR43" s="198"/>
      <c r="AS43" s="199"/>
      <c r="AU43" s="197"/>
      <c r="AV43" s="198"/>
      <c r="AW43" s="198"/>
      <c r="AX43" s="198"/>
      <c r="AY43" s="198"/>
      <c r="AZ43" s="198"/>
      <c r="BA43" s="198"/>
      <c r="BB43" s="198"/>
      <c r="BC43" s="199"/>
    </row>
    <row r="44" spans="1:55" x14ac:dyDescent="0.2">
      <c r="A44" s="114" t="str">
        <f t="shared" si="17"/>
        <v xml:space="preserve"> </v>
      </c>
      <c r="AK44" s="200"/>
      <c r="AL44" s="201"/>
      <c r="AM44" s="201"/>
      <c r="AN44" s="201"/>
      <c r="AO44" s="201"/>
      <c r="AP44" s="201"/>
      <c r="AQ44" s="201"/>
      <c r="AR44" s="201"/>
      <c r="AS44" s="202"/>
      <c r="AU44" s="200"/>
      <c r="AV44" s="201"/>
      <c r="AW44" s="201"/>
      <c r="AX44" s="201"/>
      <c r="AY44" s="201"/>
      <c r="AZ44" s="201"/>
      <c r="BA44" s="201"/>
      <c r="BB44" s="201"/>
      <c r="BC44" s="202"/>
    </row>
  </sheetData>
  <mergeCells count="90">
    <mergeCell ref="AM7:AM8"/>
    <mergeCell ref="AK11:AO11"/>
    <mergeCell ref="AK1:AS1"/>
    <mergeCell ref="AO12:AP12"/>
    <mergeCell ref="AO13:AP13"/>
    <mergeCell ref="AK13:AN13"/>
    <mergeCell ref="AK6:AL6"/>
    <mergeCell ref="AR6:AS6"/>
    <mergeCell ref="AO14:AP14"/>
    <mergeCell ref="AO15:AP15"/>
    <mergeCell ref="AO16:AP16"/>
    <mergeCell ref="AO17:AP17"/>
    <mergeCell ref="AK14:AN14"/>
    <mergeCell ref="AK15:AN15"/>
    <mergeCell ref="AK16:AN16"/>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O2:AD2"/>
    <mergeCell ref="AK3:AS3"/>
    <mergeCell ref="AK5:AS5"/>
    <mergeCell ref="AK2:AS2"/>
    <mergeCell ref="AE2:AE3"/>
    <mergeCell ref="AI2:AI3"/>
    <mergeCell ref="AR4:AS4"/>
    <mergeCell ref="AK4:AQ4"/>
    <mergeCell ref="AK24:AN24"/>
    <mergeCell ref="AO24:AP24"/>
    <mergeCell ref="AK25:AN25"/>
    <mergeCell ref="AO25:AP25"/>
    <mergeCell ref="AK26:AN26"/>
    <mergeCell ref="AO26:AP26"/>
    <mergeCell ref="AU1:BC1"/>
    <mergeCell ref="AU2:BC2"/>
    <mergeCell ref="AU3:BC3"/>
    <mergeCell ref="AU4:BA4"/>
    <mergeCell ref="BB4:BC4"/>
    <mergeCell ref="AU5:BC5"/>
    <mergeCell ref="AU6:AV6"/>
    <mergeCell ref="BB6:BC6"/>
    <mergeCell ref="AW7:AW8"/>
    <mergeCell ref="AU11:AY11"/>
    <mergeCell ref="AY12:AZ12"/>
    <mergeCell ref="AU13:AX13"/>
    <mergeCell ref="AY13:AZ13"/>
    <mergeCell ref="AU14:AX14"/>
    <mergeCell ref="AY14:AZ14"/>
    <mergeCell ref="AU15:AX15"/>
    <mergeCell ref="AY15:AZ15"/>
    <mergeCell ref="AU16:AX16"/>
    <mergeCell ref="AY16:AZ16"/>
    <mergeCell ref="AY17:AZ17"/>
    <mergeCell ref="AU18:AX18"/>
    <mergeCell ref="AY18:AZ18"/>
    <mergeCell ref="AU19:AX19"/>
    <mergeCell ref="AY19:AZ19"/>
    <mergeCell ref="AU20:AX20"/>
    <mergeCell ref="AY20:AZ20"/>
    <mergeCell ref="AU21:AX21"/>
    <mergeCell ref="AY21:AZ21"/>
    <mergeCell ref="AY22:AZ22"/>
    <mergeCell ref="AU23:AX23"/>
    <mergeCell ref="AY23:AZ23"/>
    <mergeCell ref="AU24:AX24"/>
    <mergeCell ref="AY24:AZ24"/>
    <mergeCell ref="AU25:AX25"/>
    <mergeCell ref="AY25:AZ25"/>
    <mergeCell ref="AU26:AX26"/>
    <mergeCell ref="AY26:AZ26"/>
    <mergeCell ref="AU41:BC44"/>
    <mergeCell ref="D37:E37"/>
    <mergeCell ref="D38:E38"/>
    <mergeCell ref="D39:E39"/>
    <mergeCell ref="AU28:BA29"/>
    <mergeCell ref="AU31:BA32"/>
    <mergeCell ref="AU33:BC36"/>
    <mergeCell ref="AU37:BC40"/>
  </mergeCells>
  <conditionalFormatting sqref="AK41:AS44">
    <cfRule type="expression" dxfId="38" priority="236">
      <formula>"$BR$7&lt;0"</formula>
    </cfRule>
  </conditionalFormatting>
  <conditionalFormatting sqref="AK1:AS1">
    <cfRule type="expression" dxfId="37" priority="259">
      <formula>$AM$7&lt;0</formula>
    </cfRule>
  </conditionalFormatting>
  <conditionalFormatting sqref="AU1:BC1">
    <cfRule type="expression" dxfId="36" priority="55">
      <formula>$AM$7&lt;0</formula>
    </cfRule>
  </conditionalFormatting>
  <conditionalFormatting sqref="AK4:AS40">
    <cfRule type="expression" dxfId="35" priority="8">
      <formula>$AM$7&lt;0</formula>
    </cfRule>
  </conditionalFormatting>
  <conditionalFormatting sqref="AK3:AS3">
    <cfRule type="expression" dxfId="34" priority="6">
      <formula>$AM$7&lt;0</formula>
    </cfRule>
  </conditionalFormatting>
  <conditionalFormatting sqref="AU4:BC40">
    <cfRule type="expression" dxfId="33" priority="5">
      <formula>$AW$7&lt;0</formula>
    </cfRule>
  </conditionalFormatting>
  <conditionalFormatting sqref="AU3:BC3">
    <cfRule type="expression" dxfId="32" priority="4">
      <formula>$AW$7&lt;0</formula>
    </cfRule>
  </conditionalFormatting>
  <conditionalFormatting sqref="AR4:AS4">
    <cfRule type="expression" dxfId="31" priority="2">
      <formula>$AR$4&gt;0</formula>
    </cfRule>
  </conditionalFormatting>
  <conditionalFormatting sqref="BB4:BC4">
    <cfRule type="expression" dxfId="30" priority="1">
      <formula>$BB$4&gt;0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workbookViewId="0">
      <pane xSplit="1" topLeftCell="B1" activePane="topRight" state="frozen"/>
      <selection pane="topRight" activeCell="B1" sqref="B1"/>
    </sheetView>
  </sheetViews>
  <sheetFormatPr defaultRowHeight="12.75" x14ac:dyDescent="0.2"/>
  <cols>
    <col min="1" max="1" width="24.42578125" customWidth="1"/>
    <col min="2" max="2" width="45" customWidth="1"/>
    <col min="3" max="22" width="91.5703125" customWidth="1"/>
  </cols>
  <sheetData>
    <row r="1" spans="1:22" x14ac:dyDescent="0.2">
      <c r="A1" s="180" t="s">
        <v>4882</v>
      </c>
      <c r="B1" s="183" t="s">
        <v>4883</v>
      </c>
      <c r="C1" s="183" t="s">
        <v>4884</v>
      </c>
      <c r="D1" s="183" t="s">
        <v>4885</v>
      </c>
      <c r="E1" s="183" t="s">
        <v>4886</v>
      </c>
      <c r="F1" s="183" t="s">
        <v>4887</v>
      </c>
      <c r="G1" s="183" t="s">
        <v>4888</v>
      </c>
      <c r="H1" s="183" t="s">
        <v>4889</v>
      </c>
      <c r="I1" s="183" t="s">
        <v>4890</v>
      </c>
      <c r="J1" s="183" t="s">
        <v>4891</v>
      </c>
      <c r="K1" s="183" t="s">
        <v>4892</v>
      </c>
      <c r="L1" s="183" t="s">
        <v>4893</v>
      </c>
      <c r="M1" s="183" t="s">
        <v>4894</v>
      </c>
      <c r="N1" s="183" t="s">
        <v>4895</v>
      </c>
      <c r="O1" s="183" t="s">
        <v>4896</v>
      </c>
      <c r="P1" s="183" t="s">
        <v>4897</v>
      </c>
      <c r="Q1" s="183" t="s">
        <v>4898</v>
      </c>
      <c r="R1" s="183" t="s">
        <v>4899</v>
      </c>
      <c r="S1" s="183" t="s">
        <v>4900</v>
      </c>
      <c r="T1" s="183" t="s">
        <v>4901</v>
      </c>
      <c r="U1" s="183" t="s">
        <v>4902</v>
      </c>
      <c r="V1" s="183" t="s">
        <v>4903</v>
      </c>
    </row>
    <row r="2" spans="1:22" x14ac:dyDescent="0.2">
      <c r="A2" s="181" t="str">
        <f>Tracker!A4</f>
        <v>Arlynn Varss 1</v>
      </c>
      <c r="B2" s="184"/>
      <c r="C2" s="184"/>
      <c r="D2" s="184"/>
      <c r="E2" s="184"/>
      <c r="F2" s="184"/>
      <c r="G2" s="184"/>
      <c r="H2" s="184"/>
      <c r="I2" s="184"/>
      <c r="J2" s="184"/>
      <c r="K2" s="184"/>
      <c r="L2" s="184"/>
      <c r="M2" s="184"/>
      <c r="N2" s="184"/>
      <c r="O2" s="184"/>
      <c r="P2" s="184"/>
      <c r="Q2" s="184"/>
      <c r="R2" s="184"/>
      <c r="S2" s="184"/>
      <c r="T2" s="184"/>
      <c r="U2" s="184"/>
      <c r="V2" s="184"/>
    </row>
    <row r="3" spans="1:22" x14ac:dyDescent="0.2">
      <c r="A3" s="181" t="str">
        <f>Tracker!A5</f>
        <v>Koth Drii 1</v>
      </c>
      <c r="B3" s="184"/>
      <c r="C3" s="184"/>
      <c r="D3" s="184"/>
      <c r="E3" s="184"/>
      <c r="F3" s="184"/>
      <c r="G3" s="184"/>
      <c r="H3" s="184"/>
      <c r="I3" s="184"/>
      <c r="J3" s="184"/>
      <c r="K3" s="184"/>
      <c r="L3" s="184"/>
      <c r="M3" s="184"/>
      <c r="N3" s="184"/>
      <c r="O3" s="184"/>
      <c r="P3" s="184"/>
      <c r="Q3" s="184"/>
      <c r="R3" s="184"/>
      <c r="S3" s="184"/>
      <c r="T3" s="184"/>
      <c r="U3" s="184"/>
      <c r="V3" s="184"/>
    </row>
    <row r="4" spans="1:22" x14ac:dyDescent="0.2">
      <c r="A4" s="181" t="str">
        <f>Tracker!A6</f>
        <v>Zeven Thanas 1</v>
      </c>
      <c r="B4" s="184"/>
      <c r="C4" s="184"/>
      <c r="D4" s="184"/>
      <c r="E4" s="184"/>
      <c r="F4" s="184"/>
      <c r="G4" s="184"/>
      <c r="H4" s="184"/>
      <c r="I4" s="184"/>
      <c r="J4" s="184"/>
      <c r="K4" s="184"/>
      <c r="L4" s="184"/>
      <c r="M4" s="184"/>
      <c r="N4" s="184"/>
      <c r="O4" s="184"/>
      <c r="P4" s="184"/>
      <c r="Q4" s="184"/>
      <c r="R4" s="184"/>
      <c r="S4" s="184"/>
      <c r="T4" s="184"/>
      <c r="U4" s="184"/>
      <c r="V4" s="184"/>
    </row>
    <row r="5" spans="1:22" x14ac:dyDescent="0.2">
      <c r="A5" s="181" t="str">
        <f>Tracker!A7</f>
        <v>HanK 1</v>
      </c>
      <c r="B5" s="184"/>
      <c r="C5" s="184"/>
      <c r="D5" s="184"/>
      <c r="E5" s="184"/>
      <c r="F5" s="184"/>
      <c r="G5" s="184"/>
      <c r="H5" s="184"/>
      <c r="I5" s="184"/>
      <c r="J5" s="184"/>
      <c r="K5" s="184"/>
      <c r="L5" s="184"/>
      <c r="M5" s="184"/>
      <c r="N5" s="184"/>
      <c r="O5" s="184"/>
      <c r="P5" s="184"/>
      <c r="Q5" s="184"/>
      <c r="R5" s="184"/>
      <c r="S5" s="184"/>
      <c r="T5" s="184"/>
      <c r="U5" s="184"/>
      <c r="V5" s="184"/>
    </row>
    <row r="6" spans="1:22" x14ac:dyDescent="0.2">
      <c r="A6" s="181" t="str">
        <f>Tracker!A8</f>
        <v xml:space="preserve">- </v>
      </c>
      <c r="B6" s="184"/>
      <c r="C6" s="184"/>
      <c r="D6" s="184"/>
      <c r="E6" s="184"/>
      <c r="F6" s="184"/>
      <c r="G6" s="184"/>
      <c r="H6" s="184"/>
      <c r="I6" s="184"/>
      <c r="J6" s="184"/>
      <c r="K6" s="184"/>
      <c r="L6" s="184"/>
      <c r="M6" s="184"/>
      <c r="N6" s="184"/>
      <c r="O6" s="184"/>
      <c r="P6" s="184"/>
      <c r="Q6" s="184"/>
      <c r="R6" s="184"/>
      <c r="S6" s="184"/>
      <c r="T6" s="184"/>
      <c r="U6" s="184"/>
      <c r="V6" s="184"/>
    </row>
    <row r="7" spans="1:22" x14ac:dyDescent="0.2">
      <c r="A7" s="181" t="str">
        <f>Tracker!A9</f>
        <v xml:space="preserve">- </v>
      </c>
      <c r="B7" s="184"/>
      <c r="C7" s="184"/>
      <c r="D7" s="184"/>
      <c r="E7" s="184"/>
      <c r="F7" s="184"/>
      <c r="G7" s="184"/>
      <c r="H7" s="184"/>
      <c r="I7" s="184"/>
      <c r="J7" s="184"/>
      <c r="K7" s="184"/>
      <c r="L7" s="184"/>
      <c r="M7" s="184"/>
      <c r="N7" s="184"/>
      <c r="O7" s="184"/>
      <c r="P7" s="184"/>
      <c r="Q7" s="184"/>
      <c r="R7" s="184"/>
      <c r="S7" s="184"/>
      <c r="T7" s="184"/>
      <c r="U7" s="184"/>
      <c r="V7" s="184"/>
    </row>
    <row r="8" spans="1:22" x14ac:dyDescent="0.2">
      <c r="A8" s="181" t="str">
        <f>Tracker!A10</f>
        <v xml:space="preserve">- </v>
      </c>
      <c r="B8" s="184"/>
      <c r="C8" s="184"/>
      <c r="D8" s="184"/>
      <c r="E8" s="184"/>
      <c r="F8" s="184"/>
      <c r="G8" s="184"/>
      <c r="H8" s="184"/>
      <c r="I8" s="184"/>
      <c r="J8" s="184"/>
      <c r="K8" s="184"/>
      <c r="L8" s="184"/>
      <c r="M8" s="184"/>
      <c r="N8" s="184"/>
      <c r="O8" s="184"/>
      <c r="P8" s="184"/>
      <c r="Q8" s="184"/>
      <c r="R8" s="184"/>
      <c r="S8" s="184"/>
      <c r="T8" s="184"/>
      <c r="U8" s="184"/>
      <c r="V8" s="184"/>
    </row>
    <row r="9" spans="1:22" x14ac:dyDescent="0.2">
      <c r="A9" s="181" t="str">
        <f>Tracker!A11</f>
        <v xml:space="preserve">- </v>
      </c>
      <c r="B9" s="184"/>
      <c r="C9" s="184"/>
      <c r="D9" s="184"/>
      <c r="E9" s="184"/>
      <c r="F9" s="184"/>
      <c r="G9" s="184"/>
      <c r="H9" s="184"/>
      <c r="I9" s="184"/>
      <c r="J9" s="184"/>
      <c r="K9" s="184"/>
      <c r="L9" s="184"/>
      <c r="M9" s="184"/>
      <c r="N9" s="184"/>
      <c r="O9" s="184"/>
      <c r="P9" s="184"/>
      <c r="Q9" s="184"/>
      <c r="R9" s="184"/>
      <c r="S9" s="184"/>
      <c r="T9" s="184"/>
      <c r="U9" s="184"/>
      <c r="V9" s="184"/>
    </row>
    <row r="10" spans="1:22" x14ac:dyDescent="0.2">
      <c r="A10" s="181" t="str">
        <f>Tracker!A12</f>
        <v xml:space="preserve">- </v>
      </c>
      <c r="B10" s="184"/>
      <c r="C10" s="184"/>
      <c r="D10" s="184"/>
      <c r="E10" s="184"/>
      <c r="F10" s="184"/>
      <c r="G10" s="184"/>
      <c r="H10" s="184"/>
      <c r="I10" s="184"/>
      <c r="J10" s="184"/>
      <c r="K10" s="184"/>
      <c r="L10" s="184"/>
      <c r="M10" s="184"/>
      <c r="N10" s="184"/>
      <c r="O10" s="184"/>
      <c r="P10" s="184"/>
      <c r="Q10" s="184"/>
      <c r="R10" s="184"/>
      <c r="S10" s="184"/>
      <c r="T10" s="184"/>
      <c r="U10" s="184"/>
      <c r="V10" s="184"/>
    </row>
    <row r="11" spans="1:22" x14ac:dyDescent="0.2">
      <c r="A11" s="181" t="str">
        <f>Tracker!A13</f>
        <v xml:space="preserve">- </v>
      </c>
      <c r="B11" s="184"/>
      <c r="C11" s="184"/>
      <c r="D11" s="184"/>
      <c r="E11" s="184"/>
      <c r="F11" s="184"/>
      <c r="G11" s="184"/>
      <c r="H11" s="184"/>
      <c r="I11" s="184"/>
      <c r="J11" s="184"/>
      <c r="K11" s="184"/>
      <c r="L11" s="184"/>
      <c r="M11" s="184"/>
      <c r="N11" s="184"/>
      <c r="O11" s="184"/>
      <c r="P11" s="184"/>
      <c r="Q11" s="184"/>
      <c r="R11" s="184"/>
      <c r="S11" s="184"/>
      <c r="T11" s="184"/>
      <c r="U11" s="184"/>
      <c r="V11" s="184"/>
    </row>
    <row r="12" spans="1:22" x14ac:dyDescent="0.2">
      <c r="A12" s="181" t="str">
        <f>Tracker!A14</f>
        <v xml:space="preserve">- </v>
      </c>
      <c r="B12" s="184"/>
      <c r="C12" s="184"/>
      <c r="D12" s="184"/>
      <c r="E12" s="184"/>
      <c r="F12" s="184"/>
      <c r="G12" s="184"/>
      <c r="H12" s="184"/>
      <c r="I12" s="184"/>
      <c r="J12" s="184"/>
      <c r="K12" s="184"/>
      <c r="L12" s="184"/>
      <c r="M12" s="184"/>
      <c r="N12" s="184"/>
      <c r="O12" s="184"/>
      <c r="P12" s="184"/>
      <c r="Q12" s="184"/>
      <c r="R12" s="184"/>
      <c r="S12" s="184"/>
      <c r="T12" s="184"/>
      <c r="U12" s="184"/>
      <c r="V12" s="184"/>
    </row>
    <row r="13" spans="1:22" x14ac:dyDescent="0.2">
      <c r="A13" s="181" t="str">
        <f>Tracker!A15</f>
        <v xml:space="preserve">- </v>
      </c>
      <c r="B13" s="184"/>
      <c r="C13" s="184"/>
      <c r="D13" s="184"/>
      <c r="E13" s="184"/>
      <c r="F13" s="184"/>
      <c r="G13" s="184"/>
      <c r="H13" s="184"/>
      <c r="I13" s="184"/>
      <c r="J13" s="184"/>
      <c r="K13" s="184"/>
      <c r="L13" s="184"/>
      <c r="M13" s="184"/>
      <c r="N13" s="184"/>
      <c r="O13" s="184"/>
      <c r="P13" s="184"/>
      <c r="Q13" s="184"/>
      <c r="R13" s="184"/>
      <c r="S13" s="184"/>
      <c r="T13" s="184"/>
      <c r="U13" s="184"/>
      <c r="V13" s="184"/>
    </row>
    <row r="14" spans="1:22" x14ac:dyDescent="0.2">
      <c r="A14" s="181" t="str">
        <f>Tracker!A16</f>
        <v xml:space="preserve">- </v>
      </c>
      <c r="B14" s="184"/>
      <c r="C14" s="184"/>
      <c r="D14" s="184"/>
      <c r="E14" s="184"/>
      <c r="F14" s="184"/>
      <c r="G14" s="184"/>
      <c r="H14" s="184"/>
      <c r="I14" s="184"/>
      <c r="J14" s="184"/>
      <c r="K14" s="184"/>
      <c r="L14" s="184"/>
      <c r="M14" s="184"/>
      <c r="N14" s="184"/>
      <c r="O14" s="184"/>
      <c r="P14" s="184"/>
      <c r="Q14" s="184"/>
      <c r="R14" s="184"/>
      <c r="S14" s="184"/>
      <c r="T14" s="184"/>
      <c r="U14" s="184"/>
      <c r="V14" s="184"/>
    </row>
    <row r="15" spans="1:22" x14ac:dyDescent="0.2">
      <c r="A15" s="181" t="str">
        <f>Tracker!A17</f>
        <v xml:space="preserve">- </v>
      </c>
      <c r="B15" s="184"/>
      <c r="C15" s="184"/>
      <c r="D15" s="184"/>
      <c r="E15" s="184"/>
      <c r="F15" s="184"/>
      <c r="G15" s="184"/>
      <c r="H15" s="184"/>
      <c r="I15" s="184"/>
      <c r="J15" s="184"/>
      <c r="K15" s="184"/>
      <c r="L15" s="184"/>
      <c r="M15" s="184"/>
      <c r="N15" s="184"/>
      <c r="O15" s="184"/>
      <c r="P15" s="184"/>
      <c r="Q15" s="184"/>
      <c r="R15" s="184"/>
      <c r="S15" s="184"/>
      <c r="T15" s="184"/>
      <c r="U15" s="184"/>
      <c r="V15" s="184"/>
    </row>
    <row r="16" spans="1:22" x14ac:dyDescent="0.2">
      <c r="A16" s="181" t="str">
        <f>Tracker!A18</f>
        <v xml:space="preserve">- </v>
      </c>
      <c r="B16" s="184"/>
      <c r="C16" s="184"/>
      <c r="D16" s="184"/>
      <c r="E16" s="184"/>
      <c r="F16" s="184"/>
      <c r="G16" s="184"/>
      <c r="H16" s="184"/>
      <c r="I16" s="184"/>
      <c r="J16" s="184"/>
      <c r="K16" s="184"/>
      <c r="L16" s="184"/>
      <c r="M16" s="184"/>
      <c r="N16" s="184"/>
      <c r="O16" s="184"/>
      <c r="P16" s="184"/>
      <c r="Q16" s="184"/>
      <c r="R16" s="184"/>
      <c r="S16" s="184"/>
      <c r="T16" s="184"/>
      <c r="U16" s="184"/>
      <c r="V16" s="184"/>
    </row>
    <row r="17" spans="1:22" x14ac:dyDescent="0.2">
      <c r="A17" s="181" t="str">
        <f>Tracker!A19</f>
        <v xml:space="preserve">- </v>
      </c>
      <c r="B17" s="184"/>
      <c r="C17" s="184"/>
      <c r="D17" s="184"/>
      <c r="E17" s="184"/>
      <c r="F17" s="184"/>
      <c r="G17" s="184"/>
      <c r="H17" s="184"/>
      <c r="I17" s="184"/>
      <c r="J17" s="184"/>
      <c r="K17" s="184"/>
      <c r="L17" s="184"/>
      <c r="M17" s="184"/>
      <c r="N17" s="184"/>
      <c r="O17" s="184"/>
      <c r="P17" s="184"/>
      <c r="Q17" s="184"/>
      <c r="R17" s="184"/>
      <c r="S17" s="184"/>
      <c r="T17" s="184"/>
      <c r="U17" s="184"/>
      <c r="V17" s="184"/>
    </row>
    <row r="18" spans="1:22" x14ac:dyDescent="0.2">
      <c r="A18" s="181" t="str">
        <f>Tracker!A20</f>
        <v xml:space="preserve">- </v>
      </c>
      <c r="B18" s="184"/>
      <c r="C18" s="184"/>
      <c r="D18" s="184"/>
      <c r="E18" s="184"/>
      <c r="F18" s="184"/>
      <c r="G18" s="184"/>
      <c r="H18" s="184"/>
      <c r="I18" s="184"/>
      <c r="J18" s="184"/>
      <c r="K18" s="184"/>
      <c r="L18" s="184"/>
      <c r="M18" s="184"/>
      <c r="N18" s="184"/>
      <c r="O18" s="184"/>
      <c r="P18" s="184"/>
      <c r="Q18" s="184"/>
      <c r="R18" s="184"/>
      <c r="S18" s="184"/>
      <c r="T18" s="184"/>
      <c r="U18" s="184"/>
      <c r="V18" s="184"/>
    </row>
    <row r="19" spans="1:22" x14ac:dyDescent="0.2">
      <c r="A19" s="181" t="str">
        <f>Tracker!A21</f>
        <v xml:space="preserve">- </v>
      </c>
      <c r="B19" s="184"/>
      <c r="C19" s="184"/>
      <c r="D19" s="184"/>
      <c r="E19" s="184"/>
      <c r="F19" s="184"/>
      <c r="G19" s="184"/>
      <c r="H19" s="184"/>
      <c r="I19" s="184"/>
      <c r="J19" s="184"/>
      <c r="K19" s="184"/>
      <c r="L19" s="184"/>
      <c r="M19" s="184"/>
      <c r="N19" s="184"/>
      <c r="O19" s="184"/>
      <c r="P19" s="184"/>
      <c r="Q19" s="184"/>
      <c r="R19" s="184"/>
      <c r="S19" s="184"/>
      <c r="T19" s="184"/>
      <c r="U19" s="184"/>
      <c r="V19" s="184"/>
    </row>
    <row r="20" spans="1:22" x14ac:dyDescent="0.2">
      <c r="A20" s="181" t="str">
        <f>Tracker!A22</f>
        <v xml:space="preserve">- </v>
      </c>
      <c r="B20" s="184"/>
      <c r="C20" s="184"/>
      <c r="D20" s="184"/>
      <c r="E20" s="184"/>
      <c r="F20" s="184"/>
      <c r="G20" s="184"/>
      <c r="H20" s="184"/>
      <c r="I20" s="184"/>
      <c r="J20" s="184"/>
      <c r="K20" s="184"/>
      <c r="L20" s="184"/>
      <c r="M20" s="184"/>
      <c r="N20" s="184"/>
      <c r="O20" s="184"/>
      <c r="P20" s="184"/>
      <c r="Q20" s="184"/>
      <c r="R20" s="184"/>
      <c r="S20" s="184"/>
      <c r="T20" s="184"/>
      <c r="U20" s="184"/>
      <c r="V20" s="184"/>
    </row>
    <row r="21" spans="1:22" x14ac:dyDescent="0.2">
      <c r="A21" s="181" t="str">
        <f>Tracker!A23</f>
        <v xml:space="preserve">- </v>
      </c>
      <c r="B21" s="184"/>
      <c r="C21" s="184"/>
      <c r="D21" s="184"/>
      <c r="E21" s="184"/>
      <c r="F21" s="184"/>
      <c r="G21" s="184"/>
      <c r="H21" s="184"/>
      <c r="I21" s="184"/>
      <c r="J21" s="184"/>
      <c r="K21" s="184"/>
      <c r="L21" s="184"/>
      <c r="M21" s="184"/>
      <c r="N21" s="184"/>
      <c r="O21" s="184"/>
      <c r="P21" s="184"/>
      <c r="Q21" s="184"/>
      <c r="R21" s="184"/>
      <c r="S21" s="184"/>
      <c r="T21" s="184"/>
      <c r="U21" s="184"/>
      <c r="V21" s="184"/>
    </row>
    <row r="22" spans="1:22" x14ac:dyDescent="0.2">
      <c r="A22" s="181" t="str">
        <f>Tracker!A24</f>
        <v xml:space="preserve">- </v>
      </c>
      <c r="B22" s="184"/>
      <c r="C22" s="184"/>
      <c r="D22" s="184"/>
      <c r="E22" s="184"/>
      <c r="F22" s="184"/>
      <c r="G22" s="184"/>
      <c r="H22" s="184"/>
      <c r="I22" s="184"/>
      <c r="J22" s="184"/>
      <c r="K22" s="184"/>
      <c r="L22" s="184"/>
      <c r="M22" s="184"/>
      <c r="N22" s="184"/>
      <c r="O22" s="184"/>
      <c r="P22" s="184"/>
      <c r="Q22" s="184"/>
      <c r="R22" s="184"/>
      <c r="S22" s="184"/>
      <c r="T22" s="184"/>
      <c r="U22" s="184"/>
      <c r="V22" s="184"/>
    </row>
    <row r="23" spans="1:22" x14ac:dyDescent="0.2">
      <c r="A23" s="181" t="str">
        <f>Tracker!A25</f>
        <v xml:space="preserve">- </v>
      </c>
      <c r="B23" s="184"/>
      <c r="C23" s="184"/>
      <c r="D23" s="184"/>
      <c r="E23" s="184"/>
      <c r="F23" s="184"/>
      <c r="G23" s="184"/>
      <c r="H23" s="184"/>
      <c r="I23" s="184"/>
      <c r="J23" s="184"/>
      <c r="K23" s="184"/>
      <c r="L23" s="184"/>
      <c r="M23" s="184"/>
      <c r="N23" s="184"/>
      <c r="O23" s="184"/>
      <c r="P23" s="184"/>
      <c r="Q23" s="184"/>
      <c r="R23" s="184"/>
      <c r="S23" s="184"/>
      <c r="T23" s="184"/>
      <c r="U23" s="184"/>
      <c r="V23" s="184"/>
    </row>
    <row r="24" spans="1:22" x14ac:dyDescent="0.2">
      <c r="A24" s="181" t="str">
        <f>Tracker!A26</f>
        <v xml:space="preserve">- </v>
      </c>
      <c r="B24" s="184"/>
      <c r="C24" s="184"/>
      <c r="D24" s="184"/>
      <c r="E24" s="184"/>
      <c r="F24" s="184"/>
      <c r="G24" s="184"/>
      <c r="H24" s="184"/>
      <c r="I24" s="184"/>
      <c r="J24" s="184"/>
      <c r="K24" s="184"/>
      <c r="L24" s="184"/>
      <c r="M24" s="184"/>
      <c r="N24" s="184"/>
      <c r="O24" s="184"/>
      <c r="P24" s="184"/>
      <c r="Q24" s="184"/>
      <c r="R24" s="184"/>
      <c r="S24" s="184"/>
      <c r="T24" s="184"/>
      <c r="U24" s="184"/>
      <c r="V24" s="184"/>
    </row>
    <row r="25" spans="1:22" x14ac:dyDescent="0.2">
      <c r="A25" s="181" t="str">
        <f>Tracker!A27</f>
        <v xml:space="preserve">- </v>
      </c>
      <c r="B25" s="184"/>
      <c r="C25" s="184"/>
      <c r="D25" s="184"/>
      <c r="E25" s="184"/>
      <c r="F25" s="184"/>
      <c r="G25" s="184"/>
      <c r="H25" s="184"/>
      <c r="I25" s="184"/>
      <c r="J25" s="184"/>
      <c r="K25" s="184"/>
      <c r="L25" s="184"/>
      <c r="M25" s="184"/>
      <c r="N25" s="184"/>
      <c r="O25" s="184"/>
      <c r="P25" s="184"/>
      <c r="Q25" s="184"/>
      <c r="R25" s="184"/>
      <c r="S25" s="184"/>
      <c r="T25" s="184"/>
      <c r="U25" s="184"/>
      <c r="V25" s="184"/>
    </row>
    <row r="26" spans="1:22" x14ac:dyDescent="0.2">
      <c r="A26" s="181" t="str">
        <f>Tracker!A28</f>
        <v xml:space="preserve">- </v>
      </c>
      <c r="B26" s="184"/>
      <c r="C26" s="184"/>
      <c r="D26" s="184"/>
      <c r="E26" s="184"/>
      <c r="F26" s="184"/>
      <c r="G26" s="184"/>
      <c r="H26" s="184"/>
      <c r="I26" s="184"/>
      <c r="J26" s="184"/>
      <c r="K26" s="184"/>
      <c r="L26" s="184"/>
      <c r="M26" s="184"/>
      <c r="N26" s="184"/>
      <c r="O26" s="184"/>
      <c r="P26" s="184"/>
      <c r="Q26" s="184"/>
      <c r="R26" s="184"/>
      <c r="S26" s="184"/>
      <c r="T26" s="184"/>
      <c r="U26" s="184"/>
      <c r="V26" s="184"/>
    </row>
    <row r="27" spans="1:22" x14ac:dyDescent="0.2">
      <c r="A27" s="181" t="str">
        <f>Tracker!A29</f>
        <v xml:space="preserve">- </v>
      </c>
      <c r="B27" s="184"/>
      <c r="C27" s="184"/>
      <c r="D27" s="184"/>
      <c r="E27" s="184"/>
      <c r="F27" s="184"/>
      <c r="G27" s="184"/>
      <c r="H27" s="184"/>
      <c r="I27" s="184"/>
      <c r="J27" s="184"/>
      <c r="K27" s="184"/>
      <c r="L27" s="184"/>
      <c r="M27" s="184"/>
      <c r="N27" s="184"/>
      <c r="O27" s="184"/>
      <c r="P27" s="184"/>
      <c r="Q27" s="184"/>
      <c r="R27" s="184"/>
      <c r="S27" s="184"/>
      <c r="T27" s="184"/>
      <c r="U27" s="184"/>
      <c r="V27" s="184"/>
    </row>
    <row r="28" spans="1:22" x14ac:dyDescent="0.2">
      <c r="A28" s="181" t="str">
        <f>Tracker!A30</f>
        <v xml:space="preserve">- </v>
      </c>
      <c r="B28" s="184"/>
      <c r="C28" s="184"/>
      <c r="D28" s="184"/>
      <c r="E28" s="184"/>
      <c r="F28" s="184"/>
      <c r="G28" s="184"/>
      <c r="H28" s="184"/>
      <c r="I28" s="184"/>
      <c r="J28" s="184"/>
      <c r="K28" s="184"/>
      <c r="L28" s="184"/>
      <c r="M28" s="184"/>
      <c r="N28" s="184"/>
      <c r="O28" s="184"/>
      <c r="P28" s="184"/>
      <c r="Q28" s="184"/>
      <c r="R28" s="184"/>
      <c r="S28" s="184"/>
      <c r="T28" s="184"/>
      <c r="U28" s="184"/>
      <c r="V28" s="184"/>
    </row>
    <row r="29" spans="1:22" x14ac:dyDescent="0.2">
      <c r="A29" s="181" t="str">
        <f>Tracker!A31</f>
        <v xml:space="preserve">- </v>
      </c>
      <c r="B29" s="184"/>
      <c r="C29" s="184"/>
      <c r="D29" s="184"/>
      <c r="E29" s="184"/>
      <c r="F29" s="184"/>
      <c r="G29" s="184"/>
      <c r="H29" s="184"/>
      <c r="I29" s="184"/>
      <c r="J29" s="184"/>
      <c r="K29" s="184"/>
      <c r="L29" s="184"/>
      <c r="M29" s="184"/>
      <c r="N29" s="184"/>
      <c r="O29" s="184"/>
      <c r="P29" s="184"/>
      <c r="Q29" s="184"/>
      <c r="R29" s="184"/>
      <c r="S29" s="184"/>
      <c r="T29" s="184"/>
      <c r="U29" s="184"/>
      <c r="V29" s="184"/>
    </row>
    <row r="30" spans="1:22" x14ac:dyDescent="0.2">
      <c r="A30" s="181" t="str">
        <f>Tracker!A32</f>
        <v xml:space="preserve">- </v>
      </c>
      <c r="B30" s="184"/>
      <c r="C30" s="184"/>
      <c r="D30" s="184"/>
      <c r="E30" s="184"/>
      <c r="F30" s="184"/>
      <c r="G30" s="184"/>
      <c r="H30" s="184"/>
      <c r="I30" s="184"/>
      <c r="J30" s="184"/>
      <c r="K30" s="184"/>
      <c r="L30" s="184"/>
      <c r="M30" s="184"/>
      <c r="N30" s="184"/>
      <c r="O30" s="184"/>
      <c r="P30" s="184"/>
      <c r="Q30" s="184"/>
      <c r="R30" s="184"/>
      <c r="S30" s="184"/>
      <c r="T30" s="184"/>
      <c r="U30" s="184"/>
      <c r="V30" s="184"/>
    </row>
    <row r="31" spans="1:22" x14ac:dyDescent="0.2">
      <c r="A31" s="182" t="str">
        <f>Tracker!A33</f>
        <v xml:space="preserve">- </v>
      </c>
      <c r="B31" s="185"/>
      <c r="C31" s="185"/>
      <c r="D31" s="185"/>
      <c r="E31" s="185"/>
      <c r="F31" s="185"/>
      <c r="G31" s="185"/>
      <c r="H31" s="185"/>
      <c r="I31" s="185"/>
      <c r="J31" s="185"/>
      <c r="K31" s="185"/>
      <c r="L31" s="185"/>
      <c r="M31" s="185"/>
      <c r="N31" s="185"/>
      <c r="O31" s="185"/>
      <c r="P31" s="185"/>
      <c r="Q31" s="185"/>
      <c r="R31" s="185"/>
      <c r="S31" s="185"/>
      <c r="T31" s="185"/>
      <c r="U31" s="185"/>
      <c r="V31" s="1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zoomScaleNormal="100" workbookViewId="0">
      <pane xSplit="1" topLeftCell="B1" activePane="topRight" state="frozen"/>
      <selection pane="topRight" activeCell="G9" sqref="G9"/>
    </sheetView>
  </sheetViews>
  <sheetFormatPr defaultRowHeight="12.75" outlineLevelRow="1" x14ac:dyDescent="0.2"/>
  <cols>
    <col min="1" max="1" width="4" style="19"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78"/>
      <c r="B1" s="248" t="str">
        <f>VLOOKUP(B$2,Battle,2,FALSE)</f>
        <v>Arlynn Varss</v>
      </c>
      <c r="C1" s="248"/>
      <c r="D1" s="248"/>
      <c r="E1" s="248" t="str">
        <f>VLOOKUP(E$2,Battle,2,FALSE)</f>
        <v>Koth Drii</v>
      </c>
      <c r="F1" s="248"/>
      <c r="G1" s="248"/>
      <c r="H1" s="248" t="str">
        <f>VLOOKUP(H$2,Battle,2,FALSE)</f>
        <v>Zeven Thanas</v>
      </c>
      <c r="I1" s="248"/>
      <c r="J1" s="248"/>
      <c r="K1" s="248" t="str">
        <f>VLOOKUP(K$2,Battle,2,FALSE)</f>
        <v>HanK</v>
      </c>
      <c r="L1" s="248"/>
      <c r="M1" s="248"/>
      <c r="N1" s="248" t="str">
        <f>VLOOKUP(N$2,Battle,2,FALSE)</f>
        <v>-</v>
      </c>
      <c r="O1" s="248"/>
      <c r="P1" s="248"/>
      <c r="Q1" s="248" t="str">
        <f>VLOOKUP(Q$2,Battle,2,FALSE)</f>
        <v>-</v>
      </c>
      <c r="R1" s="248"/>
      <c r="S1" s="248"/>
      <c r="T1" s="248" t="str">
        <f>VLOOKUP(T$2,Battle,2,FALSE)</f>
        <v>-</v>
      </c>
      <c r="U1" s="248"/>
      <c r="V1" s="248"/>
      <c r="W1" s="248" t="str">
        <f>VLOOKUP(W$2,Battle,2,FALSE)</f>
        <v>-</v>
      </c>
      <c r="X1" s="248"/>
      <c r="Y1" s="248"/>
      <c r="Z1" s="248" t="str">
        <f>VLOOKUP(Z$2,Battle,2,FALSE)</f>
        <v>-</v>
      </c>
      <c r="AA1" s="248"/>
      <c r="AB1" s="248"/>
      <c r="AC1" s="248" t="str">
        <f>VLOOKUP(AC$2,Battle,2,FALSE)</f>
        <v>-</v>
      </c>
      <c r="AD1" s="248"/>
      <c r="AE1" s="248"/>
      <c r="AF1" s="248" t="str">
        <f>VLOOKUP(AF$2,Battle,2,FALSE)</f>
        <v>-</v>
      </c>
      <c r="AG1" s="248"/>
      <c r="AH1" s="248"/>
      <c r="AI1" s="248" t="str">
        <f>VLOOKUP(AI$2,Battle,2,FALSE)</f>
        <v>-</v>
      </c>
      <c r="AJ1" s="248"/>
      <c r="AK1" s="248"/>
      <c r="AL1" s="248" t="str">
        <f>VLOOKUP(AL$2,Battle,2,FALSE)</f>
        <v>-</v>
      </c>
      <c r="AM1" s="248"/>
      <c r="AN1" s="248"/>
      <c r="AO1" s="248" t="str">
        <f>VLOOKUP(AO$2,Battle,2,FALSE)</f>
        <v>-</v>
      </c>
      <c r="AP1" s="248"/>
      <c r="AQ1" s="248"/>
      <c r="AR1" s="248" t="str">
        <f>VLOOKUP(AR$2,Battle,2,FALSE)</f>
        <v>-</v>
      </c>
      <c r="AS1" s="248"/>
      <c r="AT1" s="248"/>
      <c r="AU1" s="248" t="str">
        <f>VLOOKUP(AU$2,Battle,2,FALSE)</f>
        <v>-</v>
      </c>
      <c r="AV1" s="248"/>
      <c r="AW1" s="248"/>
      <c r="AX1" s="248" t="str">
        <f>VLOOKUP(AX$2,Battle,2,FALSE)</f>
        <v>-</v>
      </c>
      <c r="AY1" s="248"/>
      <c r="AZ1" s="248"/>
      <c r="BA1" s="248" t="str">
        <f>VLOOKUP(BA$2,Battle,2,FALSE)</f>
        <v>-</v>
      </c>
      <c r="BB1" s="248"/>
      <c r="BC1" s="248"/>
      <c r="BD1" s="248" t="str">
        <f>VLOOKUP(BD$2,Battle,2,FALSE)</f>
        <v>-</v>
      </c>
      <c r="BE1" s="248"/>
      <c r="BF1" s="248"/>
      <c r="BG1" s="248" t="str">
        <f>VLOOKUP(BG$2,Battle,2,FALSE)</f>
        <v>-</v>
      </c>
      <c r="BH1" s="248"/>
      <c r="BI1" s="248"/>
      <c r="BJ1" s="248" t="str">
        <f>VLOOKUP(BJ$2,Battle,2,FALSE)</f>
        <v>-</v>
      </c>
      <c r="BK1" s="248"/>
      <c r="BL1" s="248"/>
      <c r="BM1" s="248" t="str">
        <f>VLOOKUP(BM$2,Battle,2,FALSE)</f>
        <v>-</v>
      </c>
      <c r="BN1" s="248"/>
      <c r="BO1" s="248"/>
      <c r="BP1" s="248" t="str">
        <f>VLOOKUP(BP$2,Battle,2,FALSE)</f>
        <v>-</v>
      </c>
      <c r="BQ1" s="248"/>
      <c r="BR1" s="248"/>
      <c r="BS1" s="248" t="str">
        <f>VLOOKUP(BS$2,Battle,2,FALSE)</f>
        <v>-</v>
      </c>
      <c r="BT1" s="248"/>
      <c r="BU1" s="248"/>
      <c r="BV1" s="248" t="str">
        <f>VLOOKUP(BV$2,Battle,2,FALSE)</f>
        <v>-</v>
      </c>
      <c r="BW1" s="248"/>
      <c r="BX1" s="248"/>
      <c r="BY1" s="248" t="str">
        <f>VLOOKUP(BY$2,Battle,2,FALSE)</f>
        <v>-</v>
      </c>
      <c r="BZ1" s="248"/>
      <c r="CA1" s="248"/>
      <c r="CB1" s="248" t="str">
        <f>VLOOKUP(CB$2,Battle,2,FALSE)</f>
        <v>-</v>
      </c>
      <c r="CC1" s="248"/>
      <c r="CD1" s="248"/>
      <c r="CE1" s="248" t="str">
        <f>VLOOKUP(CE$2,Battle,2,FALSE)</f>
        <v>-</v>
      </c>
      <c r="CF1" s="248"/>
      <c r="CG1" s="248"/>
      <c r="CH1" s="248" t="str">
        <f>VLOOKUP(CH$2,Battle,2,FALSE)</f>
        <v>-</v>
      </c>
      <c r="CI1" s="248"/>
      <c r="CJ1" s="248"/>
      <c r="CK1" s="248" t="str">
        <f>VLOOKUP(CK$2,Battle,2,FALSE)</f>
        <v>-</v>
      </c>
      <c r="CL1" s="248"/>
      <c r="CM1" s="248"/>
      <c r="CN1" s="179"/>
    </row>
    <row r="2" spans="1:92" s="18" customFormat="1" ht="16.5" thickBot="1" x14ac:dyDescent="0.3">
      <c r="A2" s="75"/>
      <c r="B2" s="80" t="str">
        <f>Tracker!$A4</f>
        <v>Arlynn Varss 1</v>
      </c>
      <c r="C2" s="81" t="s">
        <v>57</v>
      </c>
      <c r="D2" s="82" t="s">
        <v>56</v>
      </c>
      <c r="E2" s="80" t="str">
        <f>Tracker!$A5</f>
        <v>Koth Drii 1</v>
      </c>
      <c r="F2" s="81" t="s">
        <v>57</v>
      </c>
      <c r="G2" s="82" t="s">
        <v>56</v>
      </c>
      <c r="H2" s="80" t="str">
        <f>Tracker!$A6</f>
        <v>Zeven Thanas 1</v>
      </c>
      <c r="I2" s="81" t="s">
        <v>57</v>
      </c>
      <c r="J2" s="82" t="s">
        <v>56</v>
      </c>
      <c r="K2" s="80" t="str">
        <f>Tracker!$A7</f>
        <v>HanK 1</v>
      </c>
      <c r="L2" s="81" t="s">
        <v>57</v>
      </c>
      <c r="M2" s="82" t="s">
        <v>56</v>
      </c>
      <c r="N2" s="80" t="str">
        <f>Tracker!$A8</f>
        <v xml:space="preserve">- </v>
      </c>
      <c r="O2" s="81" t="s">
        <v>57</v>
      </c>
      <c r="P2" s="82" t="s">
        <v>56</v>
      </c>
      <c r="Q2" s="80" t="str">
        <f>Tracker!$A9</f>
        <v xml:space="preserve">- </v>
      </c>
      <c r="R2" s="81" t="s">
        <v>57</v>
      </c>
      <c r="S2" s="82" t="s">
        <v>56</v>
      </c>
      <c r="T2" s="80" t="str">
        <f>Tracker!$A10</f>
        <v xml:space="preserve">- </v>
      </c>
      <c r="U2" s="81" t="s">
        <v>57</v>
      </c>
      <c r="V2" s="82" t="s">
        <v>56</v>
      </c>
      <c r="W2" s="80" t="str">
        <f>Tracker!$A11</f>
        <v xml:space="preserve">- </v>
      </c>
      <c r="X2" s="81" t="s">
        <v>57</v>
      </c>
      <c r="Y2" s="82" t="s">
        <v>56</v>
      </c>
      <c r="Z2" s="80" t="str">
        <f>Tracker!$A12</f>
        <v xml:space="preserve">- </v>
      </c>
      <c r="AA2" s="81" t="s">
        <v>57</v>
      </c>
      <c r="AB2" s="82" t="s">
        <v>56</v>
      </c>
      <c r="AC2" s="80" t="str">
        <f>Tracker!$A13</f>
        <v xml:space="preserve">- </v>
      </c>
      <c r="AD2" s="81" t="s">
        <v>57</v>
      </c>
      <c r="AE2" s="82" t="s">
        <v>56</v>
      </c>
      <c r="AF2" s="80" t="str">
        <f>Tracker!$A14</f>
        <v xml:space="preserve">- </v>
      </c>
      <c r="AG2" s="81" t="s">
        <v>57</v>
      </c>
      <c r="AH2" s="82" t="s">
        <v>56</v>
      </c>
      <c r="AI2" s="80" t="str">
        <f>Tracker!$A15</f>
        <v xml:space="preserve">- </v>
      </c>
      <c r="AJ2" s="81" t="s">
        <v>57</v>
      </c>
      <c r="AK2" s="82" t="s">
        <v>56</v>
      </c>
      <c r="AL2" s="80" t="str">
        <f>Tracker!$A16</f>
        <v xml:space="preserve">- </v>
      </c>
      <c r="AM2" s="81" t="s">
        <v>57</v>
      </c>
      <c r="AN2" s="82" t="s">
        <v>56</v>
      </c>
      <c r="AO2" s="80" t="str">
        <f>Tracker!$A17</f>
        <v xml:space="preserve">- </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91" customFormat="1" ht="14.25" customHeight="1" x14ac:dyDescent="0.2">
      <c r="A3" s="186"/>
      <c r="B3" s="187" t="e">
        <f>"{Use the Force +"&amp;HLOOKUP(B$1,test,Blocks!$A$227,FALSE)+VLOOKUP('Force Power uses'!B$2,Battle,Tracker!$L$1,FALSE)+VLOOKUP('Force Power uses'!B$2,Battle,Tracker!$AD$1,FALSE)&amp;"}"</f>
        <v>#N/A</v>
      </c>
      <c r="C3" s="188"/>
      <c r="D3" s="189"/>
      <c r="E3" s="187" t="e">
        <f>"{Use the Force +"&amp;HLOOKUP(E$1,test,Blocks!$A$227,FALSE)+VLOOKUP('Force Power uses'!E$2,Battle,Tracker!$L$1,FALSE)+VLOOKUP('Force Power uses'!E$2,Battle,Tracker!$AD$1,FALSE)&amp;"}"</f>
        <v>#N/A</v>
      </c>
      <c r="F3" s="188"/>
      <c r="G3" s="189"/>
      <c r="H3" s="187" t="e">
        <f>"{Use the Force +"&amp;HLOOKUP(H$1,test,Blocks!$A$227,FALSE)+VLOOKUP('Force Power uses'!H$2,Battle,Tracker!$L$1,FALSE)+VLOOKUP('Force Power uses'!H$2,Battle,Tracker!$AD$1,FALSE)&amp;"}"</f>
        <v>#N/A</v>
      </c>
      <c r="I3" s="188"/>
      <c r="J3" s="189"/>
      <c r="K3" s="187" t="str">
        <f>"{Use the Force +"&amp;HLOOKUP(K$1,test,Blocks!$A$227,FALSE)+VLOOKUP('Force Power uses'!K$2,Battle,Tracker!$L$1,FALSE)+VLOOKUP('Force Power uses'!K$2,Battle,Tracker!$AD$1,FALSE)&amp;"}"</f>
        <v>{Use the Force +5}</v>
      </c>
      <c r="L3" s="188"/>
      <c r="M3" s="189"/>
      <c r="N3" s="187" t="str">
        <f>"{Use the Force +"&amp;HLOOKUP(N$1,test,Blocks!$A$227,FALSE)+VLOOKUP('Force Power uses'!N$2,Battle,Tracker!$L$1,FALSE)+VLOOKUP('Force Power uses'!N$2,Battle,Tracker!$AD$1,FALSE)&amp;"}"</f>
        <v>{Use the Force +0}</v>
      </c>
      <c r="O3" s="188"/>
      <c r="P3" s="189"/>
      <c r="Q3" s="187" t="str">
        <f>"{Use the Force +"&amp;HLOOKUP(Q$1,test,Blocks!$A$227,FALSE)+VLOOKUP('Force Power uses'!Q$2,Battle,Tracker!$L$1,FALSE)+VLOOKUP('Force Power uses'!Q$2,Battle,Tracker!$AD$1,FALSE)&amp;"}"</f>
        <v>{Use the Force +0}</v>
      </c>
      <c r="R3" s="188"/>
      <c r="S3" s="189"/>
      <c r="T3" s="187" t="str">
        <f>"{Use the Force +"&amp;HLOOKUP(T$1,test,Blocks!$A$227,FALSE)+VLOOKUP('Force Power uses'!T$2,Battle,Tracker!$L$1,FALSE)+VLOOKUP('Force Power uses'!T$2,Battle,Tracker!$AD$1,FALSE)&amp;"}"</f>
        <v>{Use the Force +0}</v>
      </c>
      <c r="U3" s="188"/>
      <c r="V3" s="189"/>
      <c r="W3" s="187" t="str">
        <f>"{Use the Force +"&amp;HLOOKUP(W$1,test,Blocks!$A$227,FALSE)+VLOOKUP('Force Power uses'!W$2,Battle,Tracker!$L$1,FALSE)+VLOOKUP('Force Power uses'!W$2,Battle,Tracker!$AD$1,FALSE)&amp;"}"</f>
        <v>{Use the Force +0}</v>
      </c>
      <c r="X3" s="188"/>
      <c r="Y3" s="189"/>
      <c r="Z3" s="187" t="str">
        <f>"{Use the Force +"&amp;HLOOKUP(Z$1,test,Blocks!$A$227,FALSE)+VLOOKUP('Force Power uses'!Z$2,Battle,Tracker!$L$1,FALSE)+VLOOKUP('Force Power uses'!Z$2,Battle,Tracker!$AD$1,FALSE)&amp;"}"</f>
        <v>{Use the Force +0}</v>
      </c>
      <c r="AA3" s="188"/>
      <c r="AB3" s="189"/>
      <c r="AC3" s="187" t="str">
        <f>"{Use the Force +"&amp;HLOOKUP(AC$1,test,Blocks!$A$227,FALSE)+VLOOKUP('Force Power uses'!AC$2,Battle,Tracker!$L$1,FALSE)+VLOOKUP('Force Power uses'!AC$2,Battle,Tracker!$AD$1,FALSE)&amp;"}"</f>
        <v>{Use the Force +0}</v>
      </c>
      <c r="AD3" s="188"/>
      <c r="AE3" s="189"/>
      <c r="AF3" s="187" t="str">
        <f>"{Use the Force +"&amp;HLOOKUP(AF$1,test,Blocks!$A$227,FALSE)+VLOOKUP('Force Power uses'!AF$2,Battle,Tracker!$L$1,FALSE)+VLOOKUP('Force Power uses'!AF$2,Battle,Tracker!$AD$1,FALSE)&amp;"}"</f>
        <v>{Use the Force +0}</v>
      </c>
      <c r="AG3" s="188"/>
      <c r="AH3" s="189"/>
      <c r="AI3" s="187" t="str">
        <f>"{Use the Force +"&amp;HLOOKUP(AI$1,test,Blocks!$A$227,FALSE)+VLOOKUP('Force Power uses'!AI$2,Battle,Tracker!$L$1,FALSE)+VLOOKUP('Force Power uses'!AI$2,Battle,Tracker!$AD$1,FALSE)&amp;"}"</f>
        <v>{Use the Force +0}</v>
      </c>
      <c r="AJ3" s="188"/>
      <c r="AK3" s="189"/>
      <c r="AL3" s="187" t="str">
        <f>"{Use the Force +"&amp;HLOOKUP(AL$1,test,Blocks!$A$227,FALSE)+VLOOKUP('Force Power uses'!AL$2,Battle,Tracker!$L$1,FALSE)+VLOOKUP('Force Power uses'!AL$2,Battle,Tracker!$AD$1,FALSE)&amp;"}"</f>
        <v>{Use the Force +0}</v>
      </c>
      <c r="AM3" s="188"/>
      <c r="AN3" s="189"/>
      <c r="AO3" s="187" t="str">
        <f>"{Use the Force +"&amp;HLOOKUP(AO$1,test,Blocks!$A$227,FALSE)+VLOOKUP('Force Power uses'!AO$2,Battle,Tracker!$L$1,FALSE)+VLOOKUP('Force Power uses'!AO$2,Battle,Tracker!$AD$1,FALSE)&amp;"}"</f>
        <v>{Use the Force +0}</v>
      </c>
      <c r="AP3" s="188"/>
      <c r="AQ3" s="189"/>
      <c r="AR3" s="187" t="str">
        <f>"{Use the Force +"&amp;HLOOKUP(AR$1,test,Blocks!$A$227,FALSE)+VLOOKUP('Force Power uses'!AR$2,Battle,Tracker!$L$1,FALSE)+VLOOKUP('Force Power uses'!AR$2,Battle,Tracker!$AD$1,FALSE)&amp;"}"</f>
        <v>{Use the Force +0}</v>
      </c>
      <c r="AS3" s="188"/>
      <c r="AT3" s="189"/>
      <c r="AU3" s="187" t="str">
        <f>"{Use the Force +"&amp;HLOOKUP(AU$1,test,Blocks!$A$227,FALSE)+VLOOKUP('Force Power uses'!AU$2,Battle,Tracker!$L$1,FALSE)+VLOOKUP('Force Power uses'!AU$2,Battle,Tracker!$AD$1,FALSE)&amp;"}"</f>
        <v>{Use the Force +0}</v>
      </c>
      <c r="AV3" s="188"/>
      <c r="AW3" s="189"/>
      <c r="AX3" s="187" t="str">
        <f>"{Use the Force +"&amp;HLOOKUP(AX$1,test,Blocks!$A$227,FALSE)+VLOOKUP('Force Power uses'!AX$2,Battle,Tracker!$L$1,FALSE)+VLOOKUP('Force Power uses'!AX$2,Battle,Tracker!$AD$1,FALSE)&amp;"}"</f>
        <v>{Use the Force +0}</v>
      </c>
      <c r="AY3" s="188"/>
      <c r="AZ3" s="189"/>
      <c r="BA3" s="187" t="str">
        <f>"{Use the Force +"&amp;HLOOKUP(BA$1,test,Blocks!$A$227,FALSE)+VLOOKUP('Force Power uses'!BA$2,Battle,Tracker!$L$1,FALSE)+VLOOKUP('Force Power uses'!BA$2,Battle,Tracker!$AD$1,FALSE)&amp;"}"</f>
        <v>{Use the Force +0}</v>
      </c>
      <c r="BB3" s="188"/>
      <c r="BC3" s="189"/>
      <c r="BD3" s="187" t="str">
        <f>"{Use the Force +"&amp;HLOOKUP(BD$1,test,Blocks!$A$227,FALSE)+VLOOKUP('Force Power uses'!BD$2,Battle,Tracker!$L$1,FALSE)+VLOOKUP('Force Power uses'!BD$2,Battle,Tracker!$AD$1,FALSE)&amp;"}"</f>
        <v>{Use the Force +0}</v>
      </c>
      <c r="BE3" s="188"/>
      <c r="BF3" s="189"/>
      <c r="BG3" s="187" t="str">
        <f>"{Use the Force +"&amp;HLOOKUP(BG$1,test,Blocks!$A$227,FALSE)+VLOOKUP('Force Power uses'!BG$2,Battle,Tracker!$L$1,FALSE)+VLOOKUP('Force Power uses'!BG$2,Battle,Tracker!$AD$1,FALSE)&amp;"}"</f>
        <v>{Use the Force +0}</v>
      </c>
      <c r="BH3" s="188"/>
      <c r="BI3" s="189"/>
      <c r="BJ3" s="187" t="str">
        <f>"{Use the Force +"&amp;HLOOKUP(BJ$1,test,Blocks!$A$227,FALSE)+VLOOKUP('Force Power uses'!BJ$2,Battle,Tracker!$L$1,FALSE)+VLOOKUP('Force Power uses'!BJ$2,Battle,Tracker!$AD$1,FALSE)&amp;"}"</f>
        <v>{Use the Force +0}</v>
      </c>
      <c r="BK3" s="188"/>
      <c r="BL3" s="189"/>
      <c r="BM3" s="187" t="str">
        <f>"{Use the Force +"&amp;HLOOKUP(BM$1,test,Blocks!$A$227,FALSE)+VLOOKUP('Force Power uses'!BM$2,Battle,Tracker!$L$1,FALSE)+VLOOKUP('Force Power uses'!BM$2,Battle,Tracker!$AD$1,FALSE)&amp;"}"</f>
        <v>{Use the Force +0}</v>
      </c>
      <c r="BN3" s="188"/>
      <c r="BO3" s="189"/>
      <c r="BP3" s="187" t="str">
        <f>"{Use the Force +"&amp;HLOOKUP(BP$1,test,Blocks!$A$227,FALSE)+VLOOKUP('Force Power uses'!BP$2,Battle,Tracker!$L$1,FALSE)+VLOOKUP('Force Power uses'!BP$2,Battle,Tracker!$AD$1,FALSE)&amp;"}"</f>
        <v>{Use the Force +0}</v>
      </c>
      <c r="BQ3" s="188"/>
      <c r="BR3" s="189"/>
      <c r="BS3" s="187" t="str">
        <f>"{Use the Force +"&amp;HLOOKUP(BS$1,test,Blocks!$A$227,FALSE)+VLOOKUP('Force Power uses'!BS$2,Battle,Tracker!$L$1,FALSE)+VLOOKUP('Force Power uses'!BS$2,Battle,Tracker!$AD$1,FALSE)&amp;"}"</f>
        <v>{Use the Force +0}</v>
      </c>
      <c r="BT3" s="188"/>
      <c r="BU3" s="189"/>
      <c r="BV3" s="187" t="str">
        <f>"{Use the Force +"&amp;HLOOKUP(BV$1,test,Blocks!$A$227,FALSE)+VLOOKUP('Force Power uses'!BV$2,Battle,Tracker!$L$1,FALSE)+VLOOKUP('Force Power uses'!BV$2,Battle,Tracker!$AD$1,FALSE)&amp;"}"</f>
        <v>{Use the Force +0}</v>
      </c>
      <c r="BW3" s="188"/>
      <c r="BX3" s="189"/>
      <c r="BY3" s="187" t="str">
        <f>"{Use the Force +"&amp;HLOOKUP(BY$1,test,Blocks!$A$227,FALSE)+VLOOKUP('Force Power uses'!BY$2,Battle,Tracker!$L$1,FALSE)+VLOOKUP('Force Power uses'!BY$2,Battle,Tracker!$AD$1,FALSE)&amp;"}"</f>
        <v>{Use the Force +0}</v>
      </c>
      <c r="BZ3" s="188"/>
      <c r="CA3" s="189"/>
      <c r="CB3" s="187" t="str">
        <f>"{Use the Force +"&amp;HLOOKUP(CB$1,test,Blocks!$A$227,FALSE)+VLOOKUP('Force Power uses'!CB$2,Battle,Tracker!$L$1,FALSE)+VLOOKUP('Force Power uses'!CB$2,Battle,Tracker!$AD$1,FALSE)&amp;"}"</f>
        <v>{Use the Force +0}</v>
      </c>
      <c r="CC3" s="188"/>
      <c r="CD3" s="189"/>
      <c r="CE3" s="187" t="str">
        <f>"{Use the Force +"&amp;HLOOKUP(CE$1,test,Blocks!$A$227,FALSE)+VLOOKUP('Force Power uses'!CE$2,Battle,Tracker!$L$1,FALSE)+VLOOKUP('Force Power uses'!CE$2,Battle,Tracker!$AD$1,FALSE)&amp;"}"</f>
        <v>{Use the Force +0}</v>
      </c>
      <c r="CF3" s="188"/>
      <c r="CG3" s="189"/>
      <c r="CH3" s="187" t="str">
        <f>"{Use the Force +"&amp;HLOOKUP(CH$1,test,Blocks!$A$227,FALSE)+VLOOKUP('Force Power uses'!CH$2,Battle,Tracker!$L$1,FALSE)+VLOOKUP('Force Power uses'!CH$2,Battle,Tracker!$AD$1,FALSE)&amp;"}"</f>
        <v>{Use the Force +0}</v>
      </c>
      <c r="CI3" s="188"/>
      <c r="CJ3" s="189"/>
      <c r="CK3" s="187" t="str">
        <f>"{Use the Force +"&amp;HLOOKUP(CK$1,test,Blocks!$A$227,FALSE)+VLOOKUP('Force Power uses'!CK$2,Battle,Tracker!$L$1,FALSE)+VLOOKUP('Force Power uses'!CK$2,Battle,Tracker!$AD$1,FALSE)&amp;"}"</f>
        <v>{Use the Force +0}</v>
      </c>
      <c r="CL3" s="188"/>
      <c r="CM3" s="189"/>
      <c r="CN3" s="190"/>
    </row>
    <row r="4" spans="1:92" x14ac:dyDescent="0.2">
      <c r="A4" s="75">
        <f>Blocks!A119</f>
        <v>119</v>
      </c>
      <c r="B4" s="46" t="e">
        <f t="shared" ref="B4:B25" si="0">IF(HLOOKUP(B$1,test,$A4,FALSE)&lt;&gt;0,HLOOKUP(B$1,test,$A4,FALSE)," ")</f>
        <v>#N/A</v>
      </c>
      <c r="C4" s="22" t="e">
        <f t="shared" ref="C4" si="1">IF(B4=" ",0,IF(RIGHT(B4,1)=")",ABS(RIGHT(B4,3)),1))-D4</f>
        <v>#N/A</v>
      </c>
      <c r="D4" s="44">
        <v>1</v>
      </c>
      <c r="E4" s="46" t="e">
        <f t="shared" ref="E4:E25" si="2">IF(HLOOKUP(E$1,test,$A4,FALSE)&lt;&gt;0,HLOOKUP(E$1,test,$A4,FALSE)," ")</f>
        <v>#N/A</v>
      </c>
      <c r="F4" s="22" t="e">
        <f t="shared" ref="F4:F25" si="3">IF(E4=" ",0,IF(RIGHT(E4,1)=")",ABS(RIGHT(E4,3)),1))-G4</f>
        <v>#N/A</v>
      </c>
      <c r="G4" s="44">
        <v>1</v>
      </c>
      <c r="H4" s="46" t="e">
        <f t="shared" ref="H4:H25" si="4">IF(HLOOKUP(H$1,test,$A4,FALSE)&lt;&gt;0,HLOOKUP(H$1,test,$A4,FALSE)," ")</f>
        <v>#N/A</v>
      </c>
      <c r="I4" s="22" t="e">
        <f t="shared" ref="I4:I25" si="5">IF(H4=" ",0,IF(RIGHT(H4,1)=")",ABS(RIGHT(H4,3)),1))-J4</f>
        <v>#N/A</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str">
        <f t="shared" ref="W4:W25" si="14">IF(HLOOKUP(W$1,test,$A4,FALSE)&lt;&gt;0,HLOOKUP(W$1,test,$A4,FALSE)," ")</f>
        <v xml:space="preserve"> </v>
      </c>
      <c r="X4" s="22">
        <f t="shared" ref="X4:X25" si="15">IF(W4=" ",0,IF(RIGHT(W4,1)=")",ABS(RIGHT(W4,3)),1))-Y4</f>
        <v>0</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str">
        <f t="shared" ref="AI4:AI25" si="22">IF(HLOOKUP(AI$1,test,$A4,FALSE)&lt;&gt;0,HLOOKUP(AI$1,test,$A4,FALSE)," ")</f>
        <v xml:space="preserve"> </v>
      </c>
      <c r="AJ4" s="22">
        <f t="shared" ref="AJ4:AJ25" si="23">IF(AI4=" ",0,IF(RIGHT(AI4,1)=")",ABS(RIGHT(AI4,3)),1))-AK4</f>
        <v>0</v>
      </c>
      <c r="AK4" s="44">
        <v>0</v>
      </c>
      <c r="AL4" s="46" t="str">
        <f t="shared" ref="AL4:AL25" si="24">IF(HLOOKUP(AL$1,test,$A4,FALSE)&lt;&gt;0,HLOOKUP(AL$1,test,$A4,FALSE)," ")</f>
        <v xml:space="preserve"> </v>
      </c>
      <c r="AM4" s="22">
        <f t="shared" ref="AM4:AM25" si="25">IF(AL4=" ",0,IF(RIGHT(AL4,1)=")",ABS(RIGHT(AL4,3)),1))-AN4</f>
        <v>0</v>
      </c>
      <c r="AN4" s="44">
        <v>0</v>
      </c>
      <c r="AO4" s="46" t="str">
        <f t="shared" ref="AO4:AO25" si="26">IF(HLOOKUP(AO$1,test,$A4,FALSE)&lt;&gt;0,HLOOKUP(AO$1,test,$A4,FALSE)," ")</f>
        <v xml:space="preserve"> </v>
      </c>
      <c r="AP4" s="22">
        <f t="shared" ref="AP4:AP25" si="27">IF(AO4=" ",0,IF(RIGHT(AO4,1)=")",ABS(RIGHT(AO4,3)),1))-AQ4</f>
        <v>0</v>
      </c>
      <c r="AQ4" s="44">
        <v>0</v>
      </c>
      <c r="AR4" s="46" t="str">
        <f t="shared" ref="AR4:AR25" si="28">IF(HLOOKUP(AR$1,test,$A4,FALSE)&lt;&gt;0,HLOOKUP(AR$1,test,$A4,FALSE)," ")</f>
        <v xml:space="preserve"> </v>
      </c>
      <c r="AS4" s="22">
        <f t="shared" ref="AS4:AS25" si="29">IF(AR4=" ",0,IF(RIGHT(AR4,1)=")",ABS(RIGHT(AR4,3)),1))-AT4</f>
        <v>0</v>
      </c>
      <c r="AT4" s="44">
        <v>0</v>
      </c>
      <c r="AU4" s="46" t="str">
        <f t="shared" ref="AU4:AU25" si="30">IF(HLOOKUP(AU$1,test,$A4,FALSE)&lt;&gt;0,HLOOKUP(AU$1,test,$A4,FALSE)," ")</f>
        <v xml:space="preserve"> </v>
      </c>
      <c r="AV4" s="22">
        <f t="shared" ref="AV4:AV25" si="31">IF(AU4=" ",0,IF(RIGHT(AU4,1)=")",ABS(RIGHT(AU4,3)),1))-AW4</f>
        <v>0</v>
      </c>
      <c r="AW4" s="44">
        <v>0</v>
      </c>
      <c r="AX4" s="46" t="str">
        <f t="shared" ref="AX4:AX25" si="32">IF(HLOOKUP(AX$1,test,$A4,FALSE)&lt;&gt;0,HLOOKUP(AX$1,test,$A4,FALSE)," ")</f>
        <v xml:space="preserve"> </v>
      </c>
      <c r="AY4" s="22">
        <f t="shared" ref="AY4:AY25" si="33">IF(AX4=" ",0,IF(RIGHT(AX4,1)=")",ABS(RIGHT(AX4,3)),1))-AZ4</f>
        <v>0</v>
      </c>
      <c r="AZ4" s="44">
        <v>0</v>
      </c>
      <c r="BA4" s="46" t="str">
        <f t="shared" ref="BA4:BA25" si="34">IF(HLOOKUP(BA$1,test,$A4,FALSE)&lt;&gt;0,HLOOKUP(BA$1,test,$A4,FALSE)," ")</f>
        <v xml:space="preserve"> </v>
      </c>
      <c r="BB4" s="22">
        <f t="shared" ref="BB4:BB25" si="35">IF(BA4=" ",0,IF(RIGHT(BA4,1)=")",ABS(RIGHT(BA4,3)),1))-BC4</f>
        <v>0</v>
      </c>
      <c r="BC4" s="44">
        <v>0</v>
      </c>
      <c r="BD4" s="46" t="str">
        <f t="shared" ref="BD4:BD25" si="36">IF(HLOOKUP(BD$1,test,$A4,FALSE)&lt;&gt;0,HLOOKUP(BD$1,test,$A4,FALSE)," ")</f>
        <v xml:space="preserve"> </v>
      </c>
      <c r="BE4" s="22">
        <f t="shared" ref="BE4:BE25" si="37">IF(BD4=" ",0,IF(RIGHT(BD4,1)=")",ABS(RIGHT(BD4,3)),1))-BF4</f>
        <v>0</v>
      </c>
      <c r="BF4" s="44">
        <v>0</v>
      </c>
      <c r="BG4" s="46" t="str">
        <f t="shared" ref="BG4:BG25" si="38">IF(HLOOKUP(BG$1,test,$A4,FALSE)&lt;&gt;0,HLOOKUP(BG$1,test,$A4,FALSE)," ")</f>
        <v xml:space="preserve"> </v>
      </c>
      <c r="BH4" s="22">
        <f t="shared" ref="BH4:BH25" si="39">IF(BG4=" ",0,IF(RIGHT(BG4,1)=")",ABS(RIGHT(BG4,3)),1))-BI4</f>
        <v>0</v>
      </c>
      <c r="BI4" s="44">
        <v>0</v>
      </c>
      <c r="BJ4" s="46" t="str">
        <f t="shared" ref="BJ4:BJ25" si="40">IF(HLOOKUP(BJ$1,test,$A4,FALSE)&lt;&gt;0,HLOOKUP(BJ$1,test,$A4,FALSE)," ")</f>
        <v xml:space="preserve"> </v>
      </c>
      <c r="BK4" s="22">
        <f t="shared" ref="BK4:BK25" si="41">IF(BJ4=" ",0,IF(RIGHT(BJ4,1)=")",ABS(RIGHT(BJ4,3)),1))-BL4</f>
        <v>0</v>
      </c>
      <c r="BL4" s="44">
        <v>0</v>
      </c>
      <c r="BM4" s="46" t="str">
        <f t="shared" ref="BM4:BM25" si="42">IF(HLOOKUP(BM$1,test,$A4,FALSE)&lt;&gt;0,HLOOKUP(BM$1,test,$A4,FALSE)," ")</f>
        <v xml:space="preserve"> </v>
      </c>
      <c r="BN4" s="22">
        <f t="shared" ref="BN4:BN25" si="43">IF(BM4=" ",0,IF(RIGHT(BM4,1)=")",ABS(RIGHT(BM4,3)),1))-BO4</f>
        <v>0</v>
      </c>
      <c r="BO4" s="44">
        <v>0</v>
      </c>
      <c r="BP4" s="46" t="str">
        <f t="shared" ref="BP4:BP25" si="44">IF(HLOOKUP(BP$1,test,$A4,FALSE)&lt;&gt;0,HLOOKUP(BP$1,test,$A4,FALSE)," ")</f>
        <v xml:space="preserve"> </v>
      </c>
      <c r="BQ4" s="22">
        <f t="shared" ref="BQ4:BQ25" si="45">IF(BP4=" ",0,IF(RIGHT(BP4,1)=")",ABS(RIGHT(BP4,3)),1))-BR4</f>
        <v>0</v>
      </c>
      <c r="BR4" s="44">
        <v>0</v>
      </c>
      <c r="BS4" s="46" t="str">
        <f t="shared" ref="BS4:BS25" si="46">IF(HLOOKUP(BS$1,test,$A4,FALSE)&lt;&gt;0,HLOOKUP(BS$1,test,$A4,FALSE)," ")</f>
        <v xml:space="preserve"> </v>
      </c>
      <c r="BT4" s="22">
        <f t="shared" ref="BT4:BT25" si="47">IF(BS4=" ",0,IF(RIGHT(BS4,1)=")",ABS(RIGHT(BS4,3)),1))-BU4</f>
        <v>0</v>
      </c>
      <c r="BU4" s="44">
        <v>0</v>
      </c>
      <c r="BV4" s="46" t="str">
        <f t="shared" ref="BV4:BV25" si="48">IF(HLOOKUP(BV$1,test,$A4,FALSE)&lt;&gt;0,HLOOKUP(BV$1,test,$A4,FALSE)," ")</f>
        <v xml:space="preserve"> </v>
      </c>
      <c r="BW4" s="22">
        <f t="shared" ref="BW4:BW25" si="49">IF(BV4=" ",0,IF(RIGHT(BV4,1)=")",ABS(RIGHT(BV4,3)),1))-BX4</f>
        <v>0</v>
      </c>
      <c r="BX4" s="44">
        <v>0</v>
      </c>
      <c r="BY4" s="46" t="str">
        <f t="shared" ref="BY4:BY25" si="50">IF(HLOOKUP(BY$1,test,$A4,FALSE)&lt;&gt;0,HLOOKUP(BY$1,test,$A4,FALSE)," ")</f>
        <v xml:space="preserve"> </v>
      </c>
      <c r="BZ4" s="22">
        <f t="shared" ref="BZ4:BZ25" si="51">IF(BY4=" ",0,IF(RIGHT(BY4,1)=")",ABS(RIGHT(BY4,3)),1))-CA4</f>
        <v>0</v>
      </c>
      <c r="CA4" s="44">
        <v>0</v>
      </c>
      <c r="CB4" s="46" t="str">
        <f t="shared" ref="CB4:CB25" si="52">IF(HLOOKUP(CB$1,test,$A4,FALSE)&lt;&gt;0,HLOOKUP(CB$1,test,$A4,FALSE)," ")</f>
        <v xml:space="preserve"> </v>
      </c>
      <c r="CC4" s="22">
        <f t="shared" ref="CC4:CC25" si="53">IF(CB4=" ",0,IF(RIGHT(CB4,1)=")",ABS(RIGHT(CB4,3)),1))-CD4</f>
        <v>0</v>
      </c>
      <c r="CD4" s="44">
        <v>0</v>
      </c>
      <c r="CE4" s="46" t="str">
        <f t="shared" ref="CE4:CE25" si="54">IF(HLOOKUP(CE$1,test,$A4,FALSE)&lt;&gt;0,HLOOKUP(CE$1,test,$A4,FALSE)," ")</f>
        <v xml:space="preserve"> </v>
      </c>
      <c r="CF4" s="22">
        <f t="shared" ref="CF4:CF25" si="55">IF(CE4=" ",0,IF(RIGHT(CE4,1)=")",ABS(RIGHT(CE4,3)),1))-CG4</f>
        <v>0</v>
      </c>
      <c r="CG4" s="44">
        <v>0</v>
      </c>
      <c r="CH4" s="46" t="str">
        <f t="shared" ref="CH4:CH25" si="56">IF(HLOOKUP(CH$1,test,$A4,FALSE)&lt;&gt;0,HLOOKUP(CH$1,test,$A4,FALSE)," ")</f>
        <v xml:space="preserve"> </v>
      </c>
      <c r="CI4" s="22">
        <f t="shared" ref="CI4:CI25" si="57">IF(CH4=" ",0,IF(RIGHT(CH4,1)=")",ABS(RIGHT(CH4,3)),1))-CJ4</f>
        <v>0</v>
      </c>
      <c r="CJ4" s="44">
        <v>0</v>
      </c>
      <c r="CK4" s="46" t="str">
        <f t="shared" ref="CK4:CK25" si="58">IF(HLOOKUP(CK$1,test,$A4,FALSE)&lt;&gt;0,HLOOKUP(CK$1,test,$A4,FALSE)," ")</f>
        <v xml:space="preserve"> </v>
      </c>
      <c r="CL4" s="22">
        <f t="shared" ref="CL4:CL25" si="59">IF(CK4=" ",0,IF(RIGHT(CK4,1)=")",ABS(RIGHT(CK4,3)),1))-CM4</f>
        <v>0</v>
      </c>
      <c r="CM4" s="44">
        <v>0</v>
      </c>
      <c r="CN4" s="24"/>
    </row>
    <row r="5" spans="1:92" x14ac:dyDescent="0.2">
      <c r="A5" s="75">
        <f>Blocks!A120</f>
        <v>120</v>
      </c>
      <c r="B5" s="46" t="e">
        <f t="shared" si="0"/>
        <v>#N/A</v>
      </c>
      <c r="C5" s="22" t="e">
        <f t="shared" ref="C5:C25" si="60">IF(B5=" ",0,IF(RIGHT(B5,1)=")",ABS(RIGHT(B5,3)),1))-D5</f>
        <v>#N/A</v>
      </c>
      <c r="D5" s="44">
        <v>2</v>
      </c>
      <c r="E5" s="46" t="e">
        <f t="shared" si="2"/>
        <v>#N/A</v>
      </c>
      <c r="F5" s="22" t="e">
        <f t="shared" si="3"/>
        <v>#N/A</v>
      </c>
      <c r="G5" s="44">
        <v>0</v>
      </c>
      <c r="H5" s="46" t="e">
        <f t="shared" si="4"/>
        <v>#N/A</v>
      </c>
      <c r="I5" s="22" t="e">
        <f t="shared" si="5"/>
        <v>#N/A</v>
      </c>
      <c r="J5" s="44">
        <v>0</v>
      </c>
      <c r="K5" s="46" t="str">
        <f t="shared" si="6"/>
        <v xml:space="preserve"> </v>
      </c>
      <c r="L5" s="22">
        <f t="shared" si="7"/>
        <v>0</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 xml:space="preserve"> </v>
      </c>
      <c r="X5" s="22">
        <f t="shared" si="15"/>
        <v>0</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str">
        <f t="shared" si="22"/>
        <v xml:space="preserve"> </v>
      </c>
      <c r="AJ5" s="22">
        <f t="shared" si="23"/>
        <v>0</v>
      </c>
      <c r="AK5" s="44">
        <v>0</v>
      </c>
      <c r="AL5" s="46" t="str">
        <f t="shared" si="24"/>
        <v xml:space="preserve"> </v>
      </c>
      <c r="AM5" s="22">
        <f t="shared" si="25"/>
        <v>0</v>
      </c>
      <c r="AN5" s="44">
        <v>0</v>
      </c>
      <c r="AO5" s="46" t="str">
        <f t="shared" si="26"/>
        <v xml:space="preserve"> </v>
      </c>
      <c r="AP5" s="22">
        <f t="shared" si="27"/>
        <v>0</v>
      </c>
      <c r="AQ5" s="44">
        <v>0</v>
      </c>
      <c r="AR5" s="46" t="str">
        <f t="shared" si="28"/>
        <v xml:space="preserve"> </v>
      </c>
      <c r="AS5" s="22">
        <f t="shared" si="29"/>
        <v>0</v>
      </c>
      <c r="AT5" s="44">
        <v>0</v>
      </c>
      <c r="AU5" s="46" t="str">
        <f t="shared" si="30"/>
        <v xml:space="preserve"> </v>
      </c>
      <c r="AV5" s="22">
        <f t="shared" si="31"/>
        <v>0</v>
      </c>
      <c r="AW5" s="44">
        <v>0</v>
      </c>
      <c r="AX5" s="46" t="str">
        <f t="shared" si="32"/>
        <v xml:space="preserve"> </v>
      </c>
      <c r="AY5" s="22">
        <f t="shared" si="33"/>
        <v>0</v>
      </c>
      <c r="AZ5" s="44">
        <v>0</v>
      </c>
      <c r="BA5" s="46" t="str">
        <f t="shared" si="34"/>
        <v xml:space="preserve"> </v>
      </c>
      <c r="BB5" s="22">
        <f t="shared" si="35"/>
        <v>0</v>
      </c>
      <c r="BC5" s="44">
        <v>0</v>
      </c>
      <c r="BD5" s="46" t="str">
        <f t="shared" si="36"/>
        <v xml:space="preserve"> </v>
      </c>
      <c r="BE5" s="22">
        <f t="shared" si="37"/>
        <v>0</v>
      </c>
      <c r="BF5" s="44">
        <v>0</v>
      </c>
      <c r="BG5" s="46" t="str">
        <f t="shared" si="38"/>
        <v xml:space="preserve"> </v>
      </c>
      <c r="BH5" s="22">
        <f t="shared" si="39"/>
        <v>0</v>
      </c>
      <c r="BI5" s="44">
        <v>0</v>
      </c>
      <c r="BJ5" s="46" t="str">
        <f t="shared" si="40"/>
        <v xml:space="preserve"> </v>
      </c>
      <c r="BK5" s="22">
        <f t="shared" si="41"/>
        <v>0</v>
      </c>
      <c r="BL5" s="44">
        <v>0</v>
      </c>
      <c r="BM5" s="46" t="str">
        <f t="shared" si="42"/>
        <v xml:space="preserve"> </v>
      </c>
      <c r="BN5" s="22">
        <f t="shared" si="43"/>
        <v>0</v>
      </c>
      <c r="BO5" s="44">
        <v>0</v>
      </c>
      <c r="BP5" s="46" t="str">
        <f t="shared" si="44"/>
        <v xml:space="preserve"> </v>
      </c>
      <c r="BQ5" s="22">
        <f t="shared" si="45"/>
        <v>0</v>
      </c>
      <c r="BR5" s="44">
        <v>0</v>
      </c>
      <c r="BS5" s="46" t="str">
        <f t="shared" si="46"/>
        <v xml:space="preserve"> </v>
      </c>
      <c r="BT5" s="22">
        <f t="shared" si="47"/>
        <v>0</v>
      </c>
      <c r="BU5" s="44">
        <v>0</v>
      </c>
      <c r="BV5" s="46" t="str">
        <f t="shared" si="48"/>
        <v xml:space="preserve"> </v>
      </c>
      <c r="BW5" s="22">
        <f t="shared" si="49"/>
        <v>0</v>
      </c>
      <c r="BX5" s="44">
        <v>0</v>
      </c>
      <c r="BY5" s="46" t="str">
        <f t="shared" si="50"/>
        <v xml:space="preserve"> </v>
      </c>
      <c r="BZ5" s="22">
        <f t="shared" si="51"/>
        <v>0</v>
      </c>
      <c r="CA5" s="44">
        <v>0</v>
      </c>
      <c r="CB5" s="46" t="str">
        <f t="shared" si="52"/>
        <v xml:space="preserve"> </v>
      </c>
      <c r="CC5" s="22">
        <f t="shared" si="53"/>
        <v>0</v>
      </c>
      <c r="CD5" s="44">
        <v>0</v>
      </c>
      <c r="CE5" s="46" t="str">
        <f t="shared" si="54"/>
        <v xml:space="preserve"> </v>
      </c>
      <c r="CF5" s="22">
        <f t="shared" si="55"/>
        <v>0</v>
      </c>
      <c r="CG5" s="44">
        <v>0</v>
      </c>
      <c r="CH5" s="46" t="str">
        <f t="shared" si="56"/>
        <v xml:space="preserve"> </v>
      </c>
      <c r="CI5" s="22">
        <f t="shared" si="57"/>
        <v>0</v>
      </c>
      <c r="CJ5" s="44">
        <v>0</v>
      </c>
      <c r="CK5" s="46" t="str">
        <f t="shared" si="58"/>
        <v xml:space="preserve"> </v>
      </c>
      <c r="CL5" s="22">
        <f t="shared" si="59"/>
        <v>0</v>
      </c>
      <c r="CM5" s="44">
        <v>0</v>
      </c>
      <c r="CN5" s="24"/>
    </row>
    <row r="6" spans="1:92" x14ac:dyDescent="0.2">
      <c r="A6" s="75">
        <f>Blocks!A121</f>
        <v>121</v>
      </c>
      <c r="B6" s="46" t="e">
        <f t="shared" si="0"/>
        <v>#N/A</v>
      </c>
      <c r="C6" s="22" t="e">
        <f t="shared" si="60"/>
        <v>#N/A</v>
      </c>
      <c r="D6" s="44">
        <v>0</v>
      </c>
      <c r="E6" s="46" t="e">
        <f t="shared" si="2"/>
        <v>#N/A</v>
      </c>
      <c r="F6" s="22" t="e">
        <f t="shared" si="3"/>
        <v>#N/A</v>
      </c>
      <c r="G6" s="44">
        <v>1</v>
      </c>
      <c r="H6" s="46" t="e">
        <f t="shared" si="4"/>
        <v>#N/A</v>
      </c>
      <c r="I6" s="22" t="e">
        <f t="shared" si="5"/>
        <v>#N/A</v>
      </c>
      <c r="J6" s="44">
        <v>0</v>
      </c>
      <c r="K6" s="46" t="str">
        <f t="shared" si="6"/>
        <v xml:space="preserve"> </v>
      </c>
      <c r="L6" s="22">
        <f t="shared" si="7"/>
        <v>0</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 xml:space="preserve"> </v>
      </c>
      <c r="AJ6" s="22">
        <f t="shared" si="23"/>
        <v>0</v>
      </c>
      <c r="AK6" s="44">
        <v>0</v>
      </c>
      <c r="AL6" s="46" t="str">
        <f t="shared" si="24"/>
        <v xml:space="preserve"> </v>
      </c>
      <c r="AM6" s="22">
        <f t="shared" si="25"/>
        <v>0</v>
      </c>
      <c r="AN6" s="44">
        <v>0</v>
      </c>
      <c r="AO6" s="46" t="str">
        <f t="shared" si="26"/>
        <v xml:space="preserve"> </v>
      </c>
      <c r="AP6" s="22">
        <f t="shared" si="27"/>
        <v>0</v>
      </c>
      <c r="AQ6" s="44">
        <v>0</v>
      </c>
      <c r="AR6" s="46" t="str">
        <f t="shared" si="28"/>
        <v xml:space="preserve"> </v>
      </c>
      <c r="AS6" s="22">
        <f t="shared" si="29"/>
        <v>0</v>
      </c>
      <c r="AT6" s="44">
        <v>0</v>
      </c>
      <c r="AU6" s="46" t="str">
        <f t="shared" si="30"/>
        <v xml:space="preserve"> </v>
      </c>
      <c r="AV6" s="22">
        <f t="shared" si="31"/>
        <v>0</v>
      </c>
      <c r="AW6" s="44">
        <v>0</v>
      </c>
      <c r="AX6" s="46" t="str">
        <f t="shared" si="32"/>
        <v xml:space="preserve"> </v>
      </c>
      <c r="AY6" s="22">
        <f t="shared" si="33"/>
        <v>0</v>
      </c>
      <c r="AZ6" s="44">
        <v>0</v>
      </c>
      <c r="BA6" s="46" t="str">
        <f t="shared" si="34"/>
        <v xml:space="preserve"> </v>
      </c>
      <c r="BB6" s="22">
        <f t="shared" si="35"/>
        <v>0</v>
      </c>
      <c r="BC6" s="44">
        <v>0</v>
      </c>
      <c r="BD6" s="46" t="str">
        <f t="shared" si="36"/>
        <v xml:space="preserve"> </v>
      </c>
      <c r="BE6" s="22">
        <f t="shared" si="37"/>
        <v>0</v>
      </c>
      <c r="BF6" s="44">
        <v>0</v>
      </c>
      <c r="BG6" s="46" t="str">
        <f t="shared" si="38"/>
        <v xml:space="preserve"> </v>
      </c>
      <c r="BH6" s="22">
        <f t="shared" si="39"/>
        <v>0</v>
      </c>
      <c r="BI6" s="44">
        <v>0</v>
      </c>
      <c r="BJ6" s="46" t="str">
        <f t="shared" si="40"/>
        <v xml:space="preserve"> </v>
      </c>
      <c r="BK6" s="22">
        <f t="shared" si="41"/>
        <v>0</v>
      </c>
      <c r="BL6" s="44">
        <v>0</v>
      </c>
      <c r="BM6" s="46" t="str">
        <f t="shared" si="42"/>
        <v xml:space="preserve"> </v>
      </c>
      <c r="BN6" s="22">
        <f t="shared" si="43"/>
        <v>0</v>
      </c>
      <c r="BO6" s="44">
        <v>0</v>
      </c>
      <c r="BP6" s="46" t="str">
        <f t="shared" si="44"/>
        <v xml:space="preserve"> </v>
      </c>
      <c r="BQ6" s="22">
        <f t="shared" si="45"/>
        <v>0</v>
      </c>
      <c r="BR6" s="44">
        <v>0</v>
      </c>
      <c r="BS6" s="46" t="str">
        <f t="shared" si="46"/>
        <v xml:space="preserve"> </v>
      </c>
      <c r="BT6" s="22">
        <f t="shared" si="47"/>
        <v>0</v>
      </c>
      <c r="BU6" s="44">
        <v>0</v>
      </c>
      <c r="BV6" s="46" t="str">
        <f t="shared" si="48"/>
        <v xml:space="preserve"> </v>
      </c>
      <c r="BW6" s="22">
        <f t="shared" si="49"/>
        <v>0</v>
      </c>
      <c r="BX6" s="44">
        <v>0</v>
      </c>
      <c r="BY6" s="46" t="str">
        <f t="shared" si="50"/>
        <v xml:space="preserve"> </v>
      </c>
      <c r="BZ6" s="22">
        <f t="shared" si="51"/>
        <v>0</v>
      </c>
      <c r="CA6" s="44">
        <v>0</v>
      </c>
      <c r="CB6" s="46" t="str">
        <f t="shared" si="52"/>
        <v xml:space="preserve"> </v>
      </c>
      <c r="CC6" s="22">
        <f t="shared" si="53"/>
        <v>0</v>
      </c>
      <c r="CD6" s="44">
        <v>0</v>
      </c>
      <c r="CE6" s="46" t="str">
        <f t="shared" si="54"/>
        <v xml:space="preserve"> </v>
      </c>
      <c r="CF6" s="22">
        <f t="shared" si="55"/>
        <v>0</v>
      </c>
      <c r="CG6" s="44">
        <v>0</v>
      </c>
      <c r="CH6" s="46" t="str">
        <f t="shared" si="56"/>
        <v xml:space="preserve"> </v>
      </c>
      <c r="CI6" s="22">
        <f t="shared" si="57"/>
        <v>0</v>
      </c>
      <c r="CJ6" s="44">
        <v>0</v>
      </c>
      <c r="CK6" s="46" t="str">
        <f t="shared" si="58"/>
        <v xml:space="preserve"> </v>
      </c>
      <c r="CL6" s="22">
        <f t="shared" si="59"/>
        <v>0</v>
      </c>
      <c r="CM6" s="44">
        <v>0</v>
      </c>
      <c r="CN6" s="24"/>
    </row>
    <row r="7" spans="1:92" x14ac:dyDescent="0.2">
      <c r="A7" s="75">
        <f>Blocks!A122</f>
        <v>122</v>
      </c>
      <c r="B7" s="46" t="e">
        <f t="shared" si="0"/>
        <v>#N/A</v>
      </c>
      <c r="C7" s="22" t="e">
        <f t="shared" si="60"/>
        <v>#N/A</v>
      </c>
      <c r="D7" s="44">
        <v>0</v>
      </c>
      <c r="E7" s="46" t="e">
        <f t="shared" si="2"/>
        <v>#N/A</v>
      </c>
      <c r="F7" s="22" t="e">
        <f t="shared" si="3"/>
        <v>#N/A</v>
      </c>
      <c r="G7" s="44">
        <v>0</v>
      </c>
      <c r="H7" s="46" t="e">
        <f t="shared" si="4"/>
        <v>#N/A</v>
      </c>
      <c r="I7" s="22" t="e">
        <f t="shared" si="5"/>
        <v>#N/A</v>
      </c>
      <c r="J7" s="44">
        <v>0</v>
      </c>
      <c r="K7" s="46" t="str">
        <f t="shared" si="6"/>
        <v xml:space="preserve"> </v>
      </c>
      <c r="L7" s="22">
        <f t="shared" si="7"/>
        <v>0</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 xml:space="preserve"> </v>
      </c>
      <c r="AJ7" s="22">
        <f t="shared" si="23"/>
        <v>0</v>
      </c>
      <c r="AK7" s="44">
        <v>0</v>
      </c>
      <c r="AL7" s="46" t="str">
        <f t="shared" si="24"/>
        <v xml:space="preserve"> </v>
      </c>
      <c r="AM7" s="22">
        <f t="shared" si="25"/>
        <v>0</v>
      </c>
      <c r="AN7" s="44">
        <v>0</v>
      </c>
      <c r="AO7" s="46" t="str">
        <f t="shared" si="26"/>
        <v xml:space="preserve"> </v>
      </c>
      <c r="AP7" s="22">
        <f t="shared" si="27"/>
        <v>0</v>
      </c>
      <c r="AQ7" s="44">
        <v>0</v>
      </c>
      <c r="AR7" s="46" t="str">
        <f t="shared" si="28"/>
        <v xml:space="preserve"> </v>
      </c>
      <c r="AS7" s="22">
        <f t="shared" si="29"/>
        <v>0</v>
      </c>
      <c r="AT7" s="44">
        <v>0</v>
      </c>
      <c r="AU7" s="46" t="str">
        <f t="shared" si="30"/>
        <v xml:space="preserve"> </v>
      </c>
      <c r="AV7" s="22">
        <f t="shared" si="31"/>
        <v>0</v>
      </c>
      <c r="AW7" s="44">
        <v>0</v>
      </c>
      <c r="AX7" s="46" t="str">
        <f t="shared" si="32"/>
        <v xml:space="preserve"> </v>
      </c>
      <c r="AY7" s="22">
        <f t="shared" si="33"/>
        <v>0</v>
      </c>
      <c r="AZ7" s="44">
        <v>0</v>
      </c>
      <c r="BA7" s="46" t="str">
        <f t="shared" si="34"/>
        <v xml:space="preserve"> </v>
      </c>
      <c r="BB7" s="22">
        <f t="shared" si="35"/>
        <v>0</v>
      </c>
      <c r="BC7" s="44">
        <v>0</v>
      </c>
      <c r="BD7" s="46" t="str">
        <f t="shared" si="36"/>
        <v xml:space="preserve"> </v>
      </c>
      <c r="BE7" s="22">
        <f t="shared" si="37"/>
        <v>0</v>
      </c>
      <c r="BF7" s="44">
        <v>0</v>
      </c>
      <c r="BG7" s="46" t="str">
        <f t="shared" si="38"/>
        <v xml:space="preserve"> </v>
      </c>
      <c r="BH7" s="22">
        <f t="shared" si="39"/>
        <v>0</v>
      </c>
      <c r="BI7" s="44">
        <v>0</v>
      </c>
      <c r="BJ7" s="46" t="str">
        <f t="shared" si="40"/>
        <v xml:space="preserve"> </v>
      </c>
      <c r="BK7" s="22">
        <f t="shared" si="41"/>
        <v>0</v>
      </c>
      <c r="BL7" s="44">
        <v>0</v>
      </c>
      <c r="BM7" s="46" t="str">
        <f t="shared" si="42"/>
        <v xml:space="preserve"> </v>
      </c>
      <c r="BN7" s="22">
        <f t="shared" si="43"/>
        <v>0</v>
      </c>
      <c r="BO7" s="44">
        <v>0</v>
      </c>
      <c r="BP7" s="46" t="str">
        <f t="shared" si="44"/>
        <v xml:space="preserve"> </v>
      </c>
      <c r="BQ7" s="22">
        <f t="shared" si="45"/>
        <v>0</v>
      </c>
      <c r="BR7" s="44">
        <v>0</v>
      </c>
      <c r="BS7" s="46" t="str">
        <f t="shared" si="46"/>
        <v xml:space="preserve"> </v>
      </c>
      <c r="BT7" s="22">
        <f t="shared" si="47"/>
        <v>0</v>
      </c>
      <c r="BU7" s="44">
        <v>0</v>
      </c>
      <c r="BV7" s="46" t="str">
        <f t="shared" si="48"/>
        <v xml:space="preserve"> </v>
      </c>
      <c r="BW7" s="22">
        <f t="shared" si="49"/>
        <v>0</v>
      </c>
      <c r="BX7" s="44">
        <v>0</v>
      </c>
      <c r="BY7" s="46" t="str">
        <f t="shared" si="50"/>
        <v xml:space="preserve"> </v>
      </c>
      <c r="BZ7" s="22">
        <f t="shared" si="51"/>
        <v>0</v>
      </c>
      <c r="CA7" s="44">
        <v>0</v>
      </c>
      <c r="CB7" s="46" t="str">
        <f t="shared" si="52"/>
        <v xml:space="preserve"> </v>
      </c>
      <c r="CC7" s="22">
        <f t="shared" si="53"/>
        <v>0</v>
      </c>
      <c r="CD7" s="44">
        <v>0</v>
      </c>
      <c r="CE7" s="46" t="str">
        <f t="shared" si="54"/>
        <v xml:space="preserve"> </v>
      </c>
      <c r="CF7" s="22">
        <f t="shared" si="55"/>
        <v>0</v>
      </c>
      <c r="CG7" s="44">
        <v>0</v>
      </c>
      <c r="CH7" s="46" t="str">
        <f t="shared" si="56"/>
        <v xml:space="preserve"> </v>
      </c>
      <c r="CI7" s="22">
        <f t="shared" si="57"/>
        <v>0</v>
      </c>
      <c r="CJ7" s="44">
        <v>0</v>
      </c>
      <c r="CK7" s="46" t="str">
        <f t="shared" si="58"/>
        <v xml:space="preserve"> </v>
      </c>
      <c r="CL7" s="22">
        <f t="shared" si="59"/>
        <v>0</v>
      </c>
      <c r="CM7" s="44">
        <v>0</v>
      </c>
      <c r="CN7" s="24"/>
    </row>
    <row r="8" spans="1:92" x14ac:dyDescent="0.2">
      <c r="A8" s="75">
        <f>Blocks!A123</f>
        <v>123</v>
      </c>
      <c r="B8" s="46" t="e">
        <f t="shared" si="0"/>
        <v>#N/A</v>
      </c>
      <c r="C8" s="22" t="e">
        <f t="shared" si="60"/>
        <v>#N/A</v>
      </c>
      <c r="D8" s="44">
        <v>0</v>
      </c>
      <c r="E8" s="46" t="e">
        <f t="shared" si="2"/>
        <v>#N/A</v>
      </c>
      <c r="F8" s="22" t="e">
        <f t="shared" si="3"/>
        <v>#N/A</v>
      </c>
      <c r="G8" s="44">
        <v>2</v>
      </c>
      <c r="H8" s="46" t="e">
        <f t="shared" si="4"/>
        <v>#N/A</v>
      </c>
      <c r="I8" s="22" t="e">
        <f t="shared" si="5"/>
        <v>#N/A</v>
      </c>
      <c r="J8" s="44">
        <v>0</v>
      </c>
      <c r="K8" s="46" t="str">
        <f t="shared" si="6"/>
        <v xml:space="preserve"> </v>
      </c>
      <c r="L8" s="22">
        <f t="shared" si="7"/>
        <v>0</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 xml:space="preserve"> </v>
      </c>
      <c r="AJ8" s="22">
        <f t="shared" si="23"/>
        <v>0</v>
      </c>
      <c r="AK8" s="44">
        <v>0</v>
      </c>
      <c r="AL8" s="46" t="str">
        <f t="shared" si="24"/>
        <v xml:space="preserve"> </v>
      </c>
      <c r="AM8" s="22">
        <f t="shared" si="25"/>
        <v>0</v>
      </c>
      <c r="AN8" s="44">
        <v>0</v>
      </c>
      <c r="AO8" s="46" t="str">
        <f t="shared" si="26"/>
        <v xml:space="preserve"> </v>
      </c>
      <c r="AP8" s="22">
        <f t="shared" si="27"/>
        <v>0</v>
      </c>
      <c r="AQ8" s="44">
        <v>0</v>
      </c>
      <c r="AR8" s="46" t="str">
        <f t="shared" si="28"/>
        <v xml:space="preserve"> </v>
      </c>
      <c r="AS8" s="22">
        <f t="shared" si="29"/>
        <v>0</v>
      </c>
      <c r="AT8" s="44">
        <v>0</v>
      </c>
      <c r="AU8" s="46" t="str">
        <f t="shared" si="30"/>
        <v xml:space="preserve"> </v>
      </c>
      <c r="AV8" s="22">
        <f t="shared" si="31"/>
        <v>0</v>
      </c>
      <c r="AW8" s="44">
        <v>0</v>
      </c>
      <c r="AX8" s="46" t="str">
        <f t="shared" si="32"/>
        <v xml:space="preserve"> </v>
      </c>
      <c r="AY8" s="22">
        <f t="shared" si="33"/>
        <v>0</v>
      </c>
      <c r="AZ8" s="44">
        <v>0</v>
      </c>
      <c r="BA8" s="46" t="str">
        <f t="shared" si="34"/>
        <v xml:space="preserve"> </v>
      </c>
      <c r="BB8" s="22">
        <f t="shared" si="35"/>
        <v>0</v>
      </c>
      <c r="BC8" s="44">
        <v>0</v>
      </c>
      <c r="BD8" s="46" t="str">
        <f t="shared" si="36"/>
        <v xml:space="preserve"> </v>
      </c>
      <c r="BE8" s="22">
        <f t="shared" si="37"/>
        <v>0</v>
      </c>
      <c r="BF8" s="44">
        <v>0</v>
      </c>
      <c r="BG8" s="46" t="str">
        <f t="shared" si="38"/>
        <v xml:space="preserve"> </v>
      </c>
      <c r="BH8" s="22">
        <f t="shared" si="39"/>
        <v>0</v>
      </c>
      <c r="BI8" s="44">
        <v>0</v>
      </c>
      <c r="BJ8" s="46" t="str">
        <f t="shared" si="40"/>
        <v xml:space="preserve"> </v>
      </c>
      <c r="BK8" s="22">
        <f t="shared" si="41"/>
        <v>0</v>
      </c>
      <c r="BL8" s="44">
        <v>0</v>
      </c>
      <c r="BM8" s="46" t="str">
        <f t="shared" si="42"/>
        <v xml:space="preserve"> </v>
      </c>
      <c r="BN8" s="22">
        <f t="shared" si="43"/>
        <v>0</v>
      </c>
      <c r="BO8" s="44">
        <v>0</v>
      </c>
      <c r="BP8" s="46" t="str">
        <f t="shared" si="44"/>
        <v xml:space="preserve"> </v>
      </c>
      <c r="BQ8" s="22">
        <f t="shared" si="45"/>
        <v>0</v>
      </c>
      <c r="BR8" s="44">
        <v>0</v>
      </c>
      <c r="BS8" s="46" t="str">
        <f t="shared" si="46"/>
        <v xml:space="preserve"> </v>
      </c>
      <c r="BT8" s="22">
        <f t="shared" si="47"/>
        <v>0</v>
      </c>
      <c r="BU8" s="44">
        <v>0</v>
      </c>
      <c r="BV8" s="46" t="str">
        <f t="shared" si="48"/>
        <v xml:space="preserve"> </v>
      </c>
      <c r="BW8" s="22">
        <f t="shared" si="49"/>
        <v>0</v>
      </c>
      <c r="BX8" s="44">
        <v>0</v>
      </c>
      <c r="BY8" s="46" t="str">
        <f t="shared" si="50"/>
        <v xml:space="preserve"> </v>
      </c>
      <c r="BZ8" s="22">
        <f t="shared" si="51"/>
        <v>0</v>
      </c>
      <c r="CA8" s="44">
        <v>0</v>
      </c>
      <c r="CB8" s="46" t="str">
        <f t="shared" si="52"/>
        <v xml:space="preserve"> </v>
      </c>
      <c r="CC8" s="22">
        <f t="shared" si="53"/>
        <v>0</v>
      </c>
      <c r="CD8" s="44">
        <v>0</v>
      </c>
      <c r="CE8" s="46" t="str">
        <f t="shared" si="54"/>
        <v xml:space="preserve"> </v>
      </c>
      <c r="CF8" s="22">
        <f t="shared" si="55"/>
        <v>0</v>
      </c>
      <c r="CG8" s="44">
        <v>0</v>
      </c>
      <c r="CH8" s="46" t="str">
        <f t="shared" si="56"/>
        <v xml:space="preserve"> </v>
      </c>
      <c r="CI8" s="22">
        <f t="shared" si="57"/>
        <v>0</v>
      </c>
      <c r="CJ8" s="44">
        <v>0</v>
      </c>
      <c r="CK8" s="46" t="str">
        <f t="shared" si="58"/>
        <v xml:space="preserve"> </v>
      </c>
      <c r="CL8" s="22">
        <f t="shared" si="59"/>
        <v>0</v>
      </c>
      <c r="CM8" s="44">
        <v>0</v>
      </c>
      <c r="CN8" s="24"/>
    </row>
    <row r="9" spans="1:92" x14ac:dyDescent="0.2">
      <c r="A9" s="75">
        <f>Blocks!A124</f>
        <v>124</v>
      </c>
      <c r="B9" s="46" t="e">
        <f t="shared" si="0"/>
        <v>#N/A</v>
      </c>
      <c r="C9" s="22" t="e">
        <f t="shared" si="60"/>
        <v>#N/A</v>
      </c>
      <c r="D9" s="44">
        <v>1</v>
      </c>
      <c r="E9" s="46" t="e">
        <f t="shared" si="2"/>
        <v>#N/A</v>
      </c>
      <c r="F9" s="22" t="e">
        <f t="shared" si="3"/>
        <v>#N/A</v>
      </c>
      <c r="G9" s="44">
        <v>0</v>
      </c>
      <c r="H9" s="46" t="e">
        <f t="shared" si="4"/>
        <v>#N/A</v>
      </c>
      <c r="I9" s="22" t="e">
        <f t="shared" si="5"/>
        <v>#N/A</v>
      </c>
      <c r="J9" s="44">
        <v>0</v>
      </c>
      <c r="K9" s="46" t="str">
        <f t="shared" si="6"/>
        <v xml:space="preserve"> </v>
      </c>
      <c r="L9" s="22">
        <f t="shared" si="7"/>
        <v>0</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 xml:space="preserve"> </v>
      </c>
      <c r="AJ9" s="22">
        <f t="shared" si="23"/>
        <v>0</v>
      </c>
      <c r="AK9" s="44">
        <v>0</v>
      </c>
      <c r="AL9" s="46" t="str">
        <f t="shared" si="24"/>
        <v xml:space="preserve"> </v>
      </c>
      <c r="AM9" s="22">
        <f t="shared" si="25"/>
        <v>0</v>
      </c>
      <c r="AN9" s="44">
        <v>0</v>
      </c>
      <c r="AO9" s="46" t="str">
        <f t="shared" si="26"/>
        <v xml:space="preserve"> </v>
      </c>
      <c r="AP9" s="22">
        <f t="shared" si="27"/>
        <v>0</v>
      </c>
      <c r="AQ9" s="44">
        <v>0</v>
      </c>
      <c r="AR9" s="46" t="str">
        <f t="shared" si="28"/>
        <v xml:space="preserve"> </v>
      </c>
      <c r="AS9" s="22">
        <f t="shared" si="29"/>
        <v>0</v>
      </c>
      <c r="AT9" s="44">
        <v>0</v>
      </c>
      <c r="AU9" s="46" t="str">
        <f t="shared" si="30"/>
        <v xml:space="preserve"> </v>
      </c>
      <c r="AV9" s="22">
        <f t="shared" si="31"/>
        <v>0</v>
      </c>
      <c r="AW9" s="44">
        <v>0</v>
      </c>
      <c r="AX9" s="46" t="str">
        <f t="shared" si="32"/>
        <v xml:space="preserve"> </v>
      </c>
      <c r="AY9" s="22">
        <f t="shared" si="33"/>
        <v>0</v>
      </c>
      <c r="AZ9" s="44">
        <v>0</v>
      </c>
      <c r="BA9" s="46" t="str">
        <f t="shared" si="34"/>
        <v xml:space="preserve"> </v>
      </c>
      <c r="BB9" s="22">
        <f t="shared" si="35"/>
        <v>0</v>
      </c>
      <c r="BC9" s="44">
        <v>0</v>
      </c>
      <c r="BD9" s="46" t="str">
        <f t="shared" si="36"/>
        <v xml:space="preserve"> </v>
      </c>
      <c r="BE9" s="22">
        <f t="shared" si="37"/>
        <v>0</v>
      </c>
      <c r="BF9" s="44">
        <v>0</v>
      </c>
      <c r="BG9" s="46" t="str">
        <f t="shared" si="38"/>
        <v xml:space="preserve"> </v>
      </c>
      <c r="BH9" s="22">
        <f t="shared" si="39"/>
        <v>0</v>
      </c>
      <c r="BI9" s="44">
        <v>0</v>
      </c>
      <c r="BJ9" s="46" t="str">
        <f t="shared" si="40"/>
        <v xml:space="preserve"> </v>
      </c>
      <c r="BK9" s="22">
        <f t="shared" si="41"/>
        <v>0</v>
      </c>
      <c r="BL9" s="44">
        <v>0</v>
      </c>
      <c r="BM9" s="46" t="str">
        <f t="shared" si="42"/>
        <v xml:space="preserve"> </v>
      </c>
      <c r="BN9" s="22">
        <f t="shared" si="43"/>
        <v>0</v>
      </c>
      <c r="BO9" s="44">
        <v>0</v>
      </c>
      <c r="BP9" s="46" t="str">
        <f t="shared" si="44"/>
        <v xml:space="preserve"> </v>
      </c>
      <c r="BQ9" s="22">
        <f t="shared" si="45"/>
        <v>0</v>
      </c>
      <c r="BR9" s="44">
        <v>0</v>
      </c>
      <c r="BS9" s="46" t="str">
        <f t="shared" si="46"/>
        <v xml:space="preserve"> </v>
      </c>
      <c r="BT9" s="22">
        <f t="shared" si="47"/>
        <v>0</v>
      </c>
      <c r="BU9" s="44">
        <v>0</v>
      </c>
      <c r="BV9" s="46" t="str">
        <f t="shared" si="48"/>
        <v xml:space="preserve"> </v>
      </c>
      <c r="BW9" s="22">
        <f t="shared" si="49"/>
        <v>0</v>
      </c>
      <c r="BX9" s="44">
        <v>0</v>
      </c>
      <c r="BY9" s="46" t="str">
        <f t="shared" si="50"/>
        <v xml:space="preserve"> </v>
      </c>
      <c r="BZ9" s="22">
        <f t="shared" si="51"/>
        <v>0</v>
      </c>
      <c r="CA9" s="44">
        <v>0</v>
      </c>
      <c r="CB9" s="46" t="str">
        <f t="shared" si="52"/>
        <v xml:space="preserve"> </v>
      </c>
      <c r="CC9" s="22">
        <f t="shared" si="53"/>
        <v>0</v>
      </c>
      <c r="CD9" s="44">
        <v>0</v>
      </c>
      <c r="CE9" s="46" t="str">
        <f t="shared" si="54"/>
        <v xml:space="preserve"> </v>
      </c>
      <c r="CF9" s="22">
        <f t="shared" si="55"/>
        <v>0</v>
      </c>
      <c r="CG9" s="44">
        <v>0</v>
      </c>
      <c r="CH9" s="46" t="str">
        <f t="shared" si="56"/>
        <v xml:space="preserve"> </v>
      </c>
      <c r="CI9" s="22">
        <f t="shared" si="57"/>
        <v>0</v>
      </c>
      <c r="CJ9" s="44">
        <v>0</v>
      </c>
      <c r="CK9" s="46" t="str">
        <f t="shared" si="58"/>
        <v xml:space="preserve"> </v>
      </c>
      <c r="CL9" s="22">
        <f t="shared" si="59"/>
        <v>0</v>
      </c>
      <c r="CM9" s="44">
        <v>0</v>
      </c>
      <c r="CN9" s="24"/>
    </row>
    <row r="10" spans="1:92" x14ac:dyDescent="0.2">
      <c r="A10" s="75">
        <f>Blocks!A125</f>
        <v>125</v>
      </c>
      <c r="B10" s="46" t="e">
        <f t="shared" si="0"/>
        <v>#N/A</v>
      </c>
      <c r="C10" s="22" t="e">
        <f t="shared" si="60"/>
        <v>#N/A</v>
      </c>
      <c r="D10" s="44">
        <v>0</v>
      </c>
      <c r="E10" s="46" t="e">
        <f t="shared" si="2"/>
        <v>#N/A</v>
      </c>
      <c r="F10" s="22" t="e">
        <f t="shared" si="3"/>
        <v>#N/A</v>
      </c>
      <c r="G10" s="44">
        <v>0</v>
      </c>
      <c r="H10" s="46" t="e">
        <f t="shared" si="4"/>
        <v>#N/A</v>
      </c>
      <c r="I10" s="22" t="e">
        <f t="shared" si="5"/>
        <v>#N/A</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str">
        <f t="shared" si="26"/>
        <v xml:space="preserve"> </v>
      </c>
      <c r="AP10" s="22">
        <f t="shared" si="27"/>
        <v>0</v>
      </c>
      <c r="AQ10" s="44">
        <v>0</v>
      </c>
      <c r="AR10" s="46" t="str">
        <f t="shared" si="28"/>
        <v xml:space="preserve"> </v>
      </c>
      <c r="AS10" s="22">
        <f t="shared" si="29"/>
        <v>0</v>
      </c>
      <c r="AT10" s="44">
        <v>0</v>
      </c>
      <c r="AU10" s="46" t="str">
        <f t="shared" si="30"/>
        <v xml:space="preserve"> </v>
      </c>
      <c r="AV10" s="22">
        <f t="shared" si="31"/>
        <v>0</v>
      </c>
      <c r="AW10" s="44">
        <v>0</v>
      </c>
      <c r="AX10" s="46" t="str">
        <f t="shared" si="32"/>
        <v xml:space="preserve"> </v>
      </c>
      <c r="AY10" s="22">
        <f t="shared" si="33"/>
        <v>0</v>
      </c>
      <c r="AZ10" s="44">
        <v>0</v>
      </c>
      <c r="BA10" s="46" t="str">
        <f t="shared" si="34"/>
        <v xml:space="preserve"> </v>
      </c>
      <c r="BB10" s="22">
        <f t="shared" si="35"/>
        <v>0</v>
      </c>
      <c r="BC10" s="44">
        <v>0</v>
      </c>
      <c r="BD10" s="46" t="str">
        <f t="shared" si="36"/>
        <v xml:space="preserve"> </v>
      </c>
      <c r="BE10" s="22">
        <f t="shared" si="37"/>
        <v>0</v>
      </c>
      <c r="BF10" s="44">
        <v>0</v>
      </c>
      <c r="BG10" s="46" t="str">
        <f t="shared" si="38"/>
        <v xml:space="preserve"> </v>
      </c>
      <c r="BH10" s="22">
        <f t="shared" si="39"/>
        <v>0</v>
      </c>
      <c r="BI10" s="44">
        <v>0</v>
      </c>
      <c r="BJ10" s="46" t="str">
        <f t="shared" si="40"/>
        <v xml:space="preserve"> </v>
      </c>
      <c r="BK10" s="22">
        <f t="shared" si="41"/>
        <v>0</v>
      </c>
      <c r="BL10" s="44">
        <v>0</v>
      </c>
      <c r="BM10" s="46" t="str">
        <f t="shared" si="42"/>
        <v xml:space="preserve"> </v>
      </c>
      <c r="BN10" s="22">
        <f t="shared" si="43"/>
        <v>0</v>
      </c>
      <c r="BO10" s="44">
        <v>0</v>
      </c>
      <c r="BP10" s="46" t="str">
        <f t="shared" si="44"/>
        <v xml:space="preserve"> </v>
      </c>
      <c r="BQ10" s="22">
        <f t="shared" si="45"/>
        <v>0</v>
      </c>
      <c r="BR10" s="44">
        <v>0</v>
      </c>
      <c r="BS10" s="46" t="str">
        <f t="shared" si="46"/>
        <v xml:space="preserve"> </v>
      </c>
      <c r="BT10" s="22">
        <f t="shared" si="47"/>
        <v>0</v>
      </c>
      <c r="BU10" s="44">
        <v>0</v>
      </c>
      <c r="BV10" s="46" t="str">
        <f t="shared" si="48"/>
        <v xml:space="preserve"> </v>
      </c>
      <c r="BW10" s="22">
        <f t="shared" si="49"/>
        <v>0</v>
      </c>
      <c r="BX10" s="44">
        <v>0</v>
      </c>
      <c r="BY10" s="46" t="str">
        <f t="shared" si="50"/>
        <v xml:space="preserve"> </v>
      </c>
      <c r="BZ10" s="22">
        <f t="shared" si="51"/>
        <v>0</v>
      </c>
      <c r="CA10" s="44">
        <v>0</v>
      </c>
      <c r="CB10" s="46" t="str">
        <f t="shared" si="52"/>
        <v xml:space="preserve"> </v>
      </c>
      <c r="CC10" s="22">
        <f t="shared" si="53"/>
        <v>0</v>
      </c>
      <c r="CD10" s="44">
        <v>0</v>
      </c>
      <c r="CE10" s="46" t="str">
        <f t="shared" si="54"/>
        <v xml:space="preserve"> </v>
      </c>
      <c r="CF10" s="22">
        <f t="shared" si="55"/>
        <v>0</v>
      </c>
      <c r="CG10" s="44">
        <v>0</v>
      </c>
      <c r="CH10" s="46" t="str">
        <f t="shared" si="56"/>
        <v xml:space="preserve"> </v>
      </c>
      <c r="CI10" s="22">
        <f t="shared" si="57"/>
        <v>0</v>
      </c>
      <c r="CJ10" s="44">
        <v>0</v>
      </c>
      <c r="CK10" s="46" t="str">
        <f t="shared" si="58"/>
        <v xml:space="preserve"> </v>
      </c>
      <c r="CL10" s="22">
        <f t="shared" si="59"/>
        <v>0</v>
      </c>
      <c r="CM10" s="44">
        <v>0</v>
      </c>
      <c r="CN10" s="24"/>
    </row>
    <row r="11" spans="1:92" x14ac:dyDescent="0.2">
      <c r="A11" s="75">
        <f>Blocks!A126</f>
        <v>126</v>
      </c>
      <c r="B11" s="46" t="e">
        <f t="shared" si="0"/>
        <v>#N/A</v>
      </c>
      <c r="C11" s="22" t="e">
        <f t="shared" si="60"/>
        <v>#N/A</v>
      </c>
      <c r="D11" s="44">
        <v>0</v>
      </c>
      <c r="E11" s="46" t="e">
        <f t="shared" si="2"/>
        <v>#N/A</v>
      </c>
      <c r="F11" s="22" t="e">
        <f t="shared" si="3"/>
        <v>#N/A</v>
      </c>
      <c r="G11" s="44">
        <v>0</v>
      </c>
      <c r="H11" s="46" t="e">
        <f t="shared" si="4"/>
        <v>#N/A</v>
      </c>
      <c r="I11" s="22" t="e">
        <f t="shared" si="5"/>
        <v>#N/A</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str">
        <f t="shared" si="26"/>
        <v xml:space="preserve"> </v>
      </c>
      <c r="AP11" s="22">
        <f t="shared" si="27"/>
        <v>0</v>
      </c>
      <c r="AQ11" s="44">
        <v>0</v>
      </c>
      <c r="AR11" s="46" t="str">
        <f t="shared" si="28"/>
        <v xml:space="preserve"> </v>
      </c>
      <c r="AS11" s="22">
        <f t="shared" si="29"/>
        <v>0</v>
      </c>
      <c r="AT11" s="44">
        <v>0</v>
      </c>
      <c r="AU11" s="46" t="str">
        <f t="shared" si="30"/>
        <v xml:space="preserve"> </v>
      </c>
      <c r="AV11" s="22">
        <f t="shared" si="31"/>
        <v>0</v>
      </c>
      <c r="AW11" s="44">
        <v>0</v>
      </c>
      <c r="AX11" s="46" t="str">
        <f t="shared" si="32"/>
        <v xml:space="preserve"> </v>
      </c>
      <c r="AY11" s="22">
        <f t="shared" si="33"/>
        <v>0</v>
      </c>
      <c r="AZ11" s="44">
        <v>0</v>
      </c>
      <c r="BA11" s="46" t="str">
        <f t="shared" si="34"/>
        <v xml:space="preserve"> </v>
      </c>
      <c r="BB11" s="22">
        <f t="shared" si="35"/>
        <v>0</v>
      </c>
      <c r="BC11" s="44">
        <v>0</v>
      </c>
      <c r="BD11" s="46" t="str">
        <f t="shared" si="36"/>
        <v xml:space="preserve"> </v>
      </c>
      <c r="BE11" s="22">
        <f t="shared" si="37"/>
        <v>0</v>
      </c>
      <c r="BF11" s="44">
        <v>0</v>
      </c>
      <c r="BG11" s="46" t="str">
        <f t="shared" si="38"/>
        <v xml:space="preserve"> </v>
      </c>
      <c r="BH11" s="22">
        <f t="shared" si="39"/>
        <v>0</v>
      </c>
      <c r="BI11" s="44">
        <v>0</v>
      </c>
      <c r="BJ11" s="46" t="str">
        <f t="shared" si="40"/>
        <v xml:space="preserve"> </v>
      </c>
      <c r="BK11" s="22">
        <f t="shared" si="41"/>
        <v>0</v>
      </c>
      <c r="BL11" s="44">
        <v>0</v>
      </c>
      <c r="BM11" s="46" t="str">
        <f t="shared" si="42"/>
        <v xml:space="preserve"> </v>
      </c>
      <c r="BN11" s="22">
        <f t="shared" si="43"/>
        <v>0</v>
      </c>
      <c r="BO11" s="44">
        <v>0</v>
      </c>
      <c r="BP11" s="46" t="str">
        <f t="shared" si="44"/>
        <v xml:space="preserve"> </v>
      </c>
      <c r="BQ11" s="22">
        <f t="shared" si="45"/>
        <v>0</v>
      </c>
      <c r="BR11" s="44">
        <v>0</v>
      </c>
      <c r="BS11" s="46" t="str">
        <f t="shared" si="46"/>
        <v xml:space="preserve"> </v>
      </c>
      <c r="BT11" s="22">
        <f t="shared" si="47"/>
        <v>0</v>
      </c>
      <c r="BU11" s="44">
        <v>0</v>
      </c>
      <c r="BV11" s="46" t="str">
        <f t="shared" si="48"/>
        <v xml:space="preserve"> </v>
      </c>
      <c r="BW11" s="22">
        <f t="shared" si="49"/>
        <v>0</v>
      </c>
      <c r="BX11" s="44">
        <v>0</v>
      </c>
      <c r="BY11" s="46" t="str">
        <f t="shared" si="50"/>
        <v xml:space="preserve"> </v>
      </c>
      <c r="BZ11" s="22">
        <f t="shared" si="51"/>
        <v>0</v>
      </c>
      <c r="CA11" s="44">
        <v>0</v>
      </c>
      <c r="CB11" s="46" t="str">
        <f t="shared" si="52"/>
        <v xml:space="preserve"> </v>
      </c>
      <c r="CC11" s="22">
        <f t="shared" si="53"/>
        <v>0</v>
      </c>
      <c r="CD11" s="44">
        <v>0</v>
      </c>
      <c r="CE11" s="46" t="str">
        <f t="shared" si="54"/>
        <v xml:space="preserve"> </v>
      </c>
      <c r="CF11" s="22">
        <f t="shared" si="55"/>
        <v>0</v>
      </c>
      <c r="CG11" s="44">
        <v>0</v>
      </c>
      <c r="CH11" s="46" t="str">
        <f t="shared" si="56"/>
        <v xml:space="preserve"> </v>
      </c>
      <c r="CI11" s="22">
        <f t="shared" si="57"/>
        <v>0</v>
      </c>
      <c r="CJ11" s="44">
        <v>0</v>
      </c>
      <c r="CK11" s="46" t="str">
        <f t="shared" si="58"/>
        <v xml:space="preserve"> </v>
      </c>
      <c r="CL11" s="22">
        <f t="shared" si="59"/>
        <v>0</v>
      </c>
      <c r="CM11" s="44">
        <v>0</v>
      </c>
      <c r="CN11" s="24"/>
    </row>
    <row r="12" spans="1:92" x14ac:dyDescent="0.2">
      <c r="A12" s="75">
        <f>Blocks!A127</f>
        <v>127</v>
      </c>
      <c r="B12" s="46" t="e">
        <f t="shared" si="0"/>
        <v>#N/A</v>
      </c>
      <c r="C12" s="22" t="e">
        <f t="shared" si="60"/>
        <v>#N/A</v>
      </c>
      <c r="D12" s="44">
        <v>0</v>
      </c>
      <c r="E12" s="46" t="e">
        <f t="shared" si="2"/>
        <v>#N/A</v>
      </c>
      <c r="F12" s="22" t="e">
        <f t="shared" si="3"/>
        <v>#N/A</v>
      </c>
      <c r="G12" s="44">
        <v>0</v>
      </c>
      <c r="H12" s="46" t="e">
        <f t="shared" si="4"/>
        <v>#N/A</v>
      </c>
      <c r="I12" s="22" t="e">
        <f t="shared" si="5"/>
        <v>#N/A</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str">
        <f t="shared" si="26"/>
        <v xml:space="preserve"> </v>
      </c>
      <c r="AP12" s="22">
        <f t="shared" si="27"/>
        <v>0</v>
      </c>
      <c r="AQ12" s="44">
        <v>0</v>
      </c>
      <c r="AR12" s="46" t="str">
        <f t="shared" si="28"/>
        <v xml:space="preserve"> </v>
      </c>
      <c r="AS12" s="22">
        <f t="shared" si="29"/>
        <v>0</v>
      </c>
      <c r="AT12" s="44">
        <v>0</v>
      </c>
      <c r="AU12" s="46" t="str">
        <f t="shared" si="30"/>
        <v xml:space="preserve"> </v>
      </c>
      <c r="AV12" s="22">
        <f t="shared" si="31"/>
        <v>0</v>
      </c>
      <c r="AW12" s="44">
        <v>0</v>
      </c>
      <c r="AX12" s="46" t="str">
        <f t="shared" si="32"/>
        <v xml:space="preserve"> </v>
      </c>
      <c r="AY12" s="22">
        <f t="shared" si="33"/>
        <v>0</v>
      </c>
      <c r="AZ12" s="44">
        <v>0</v>
      </c>
      <c r="BA12" s="46" t="str">
        <f t="shared" si="34"/>
        <v xml:space="preserve"> </v>
      </c>
      <c r="BB12" s="22">
        <f t="shared" si="35"/>
        <v>0</v>
      </c>
      <c r="BC12" s="44">
        <v>0</v>
      </c>
      <c r="BD12" s="46" t="str">
        <f t="shared" si="36"/>
        <v xml:space="preserve"> </v>
      </c>
      <c r="BE12" s="22">
        <f t="shared" si="37"/>
        <v>0</v>
      </c>
      <c r="BF12" s="44">
        <v>0</v>
      </c>
      <c r="BG12" s="46" t="str">
        <f t="shared" si="38"/>
        <v xml:space="preserve"> </v>
      </c>
      <c r="BH12" s="22">
        <f t="shared" si="39"/>
        <v>0</v>
      </c>
      <c r="BI12" s="44">
        <v>0</v>
      </c>
      <c r="BJ12" s="46" t="str">
        <f t="shared" si="40"/>
        <v xml:space="preserve"> </v>
      </c>
      <c r="BK12" s="22">
        <f t="shared" si="41"/>
        <v>0</v>
      </c>
      <c r="BL12" s="44">
        <v>0</v>
      </c>
      <c r="BM12" s="46" t="str">
        <f t="shared" si="42"/>
        <v xml:space="preserve"> </v>
      </c>
      <c r="BN12" s="22">
        <f t="shared" si="43"/>
        <v>0</v>
      </c>
      <c r="BO12" s="44">
        <v>0</v>
      </c>
      <c r="BP12" s="46" t="str">
        <f t="shared" si="44"/>
        <v xml:space="preserve"> </v>
      </c>
      <c r="BQ12" s="22">
        <f t="shared" si="45"/>
        <v>0</v>
      </c>
      <c r="BR12" s="44">
        <v>0</v>
      </c>
      <c r="BS12" s="46" t="str">
        <f t="shared" si="46"/>
        <v xml:space="preserve"> </v>
      </c>
      <c r="BT12" s="22">
        <f t="shared" si="47"/>
        <v>0</v>
      </c>
      <c r="BU12" s="44">
        <v>0</v>
      </c>
      <c r="BV12" s="46" t="str">
        <f t="shared" si="48"/>
        <v xml:space="preserve"> </v>
      </c>
      <c r="BW12" s="22">
        <f t="shared" si="49"/>
        <v>0</v>
      </c>
      <c r="BX12" s="44">
        <v>0</v>
      </c>
      <c r="BY12" s="46" t="str">
        <f t="shared" si="50"/>
        <v xml:space="preserve"> </v>
      </c>
      <c r="BZ12" s="22">
        <f t="shared" si="51"/>
        <v>0</v>
      </c>
      <c r="CA12" s="44">
        <v>0</v>
      </c>
      <c r="CB12" s="46" t="str">
        <f t="shared" si="52"/>
        <v xml:space="preserve"> </v>
      </c>
      <c r="CC12" s="22">
        <f t="shared" si="53"/>
        <v>0</v>
      </c>
      <c r="CD12" s="44">
        <v>0</v>
      </c>
      <c r="CE12" s="46" t="str">
        <f t="shared" si="54"/>
        <v xml:space="preserve"> </v>
      </c>
      <c r="CF12" s="22">
        <f t="shared" si="55"/>
        <v>0</v>
      </c>
      <c r="CG12" s="44">
        <v>0</v>
      </c>
      <c r="CH12" s="46" t="str">
        <f t="shared" si="56"/>
        <v xml:space="preserve"> </v>
      </c>
      <c r="CI12" s="22">
        <f t="shared" si="57"/>
        <v>0</v>
      </c>
      <c r="CJ12" s="44">
        <v>0</v>
      </c>
      <c r="CK12" s="46" t="str">
        <f t="shared" si="58"/>
        <v xml:space="preserve"> </v>
      </c>
      <c r="CL12" s="22">
        <f t="shared" si="59"/>
        <v>0</v>
      </c>
      <c r="CM12" s="44">
        <v>0</v>
      </c>
      <c r="CN12" s="24"/>
    </row>
    <row r="13" spans="1:92" x14ac:dyDescent="0.2">
      <c r="A13" s="75">
        <f>Blocks!A128</f>
        <v>128</v>
      </c>
      <c r="B13" s="46" t="e">
        <f t="shared" si="0"/>
        <v>#N/A</v>
      </c>
      <c r="C13" s="22" t="e">
        <f t="shared" si="60"/>
        <v>#N/A</v>
      </c>
      <c r="D13" s="44">
        <v>0</v>
      </c>
      <c r="E13" s="46" t="e">
        <f t="shared" si="2"/>
        <v>#N/A</v>
      </c>
      <c r="F13" s="22" t="e">
        <f t="shared" si="3"/>
        <v>#N/A</v>
      </c>
      <c r="G13" s="44">
        <v>0</v>
      </c>
      <c r="H13" s="46" t="e">
        <f t="shared" si="4"/>
        <v>#N/A</v>
      </c>
      <c r="I13" s="22" t="e">
        <f t="shared" si="5"/>
        <v>#N/A</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str">
        <f t="shared" si="26"/>
        <v xml:space="preserve"> </v>
      </c>
      <c r="AP13" s="22">
        <f t="shared" si="27"/>
        <v>0</v>
      </c>
      <c r="AQ13" s="44">
        <v>0</v>
      </c>
      <c r="AR13" s="46" t="str">
        <f t="shared" si="28"/>
        <v xml:space="preserve"> </v>
      </c>
      <c r="AS13" s="22">
        <f t="shared" si="29"/>
        <v>0</v>
      </c>
      <c r="AT13" s="44">
        <v>0</v>
      </c>
      <c r="AU13" s="46" t="str">
        <f t="shared" si="30"/>
        <v xml:space="preserve"> </v>
      </c>
      <c r="AV13" s="22">
        <f t="shared" si="31"/>
        <v>0</v>
      </c>
      <c r="AW13" s="44">
        <v>0</v>
      </c>
      <c r="AX13" s="46" t="str">
        <f t="shared" si="32"/>
        <v xml:space="preserve"> </v>
      </c>
      <c r="AY13" s="22">
        <f t="shared" si="33"/>
        <v>0</v>
      </c>
      <c r="AZ13" s="44">
        <v>0</v>
      </c>
      <c r="BA13" s="46" t="str">
        <f t="shared" si="34"/>
        <v xml:space="preserve"> </v>
      </c>
      <c r="BB13" s="22">
        <f t="shared" si="35"/>
        <v>0</v>
      </c>
      <c r="BC13" s="44">
        <v>0</v>
      </c>
      <c r="BD13" s="46" t="str">
        <f t="shared" si="36"/>
        <v xml:space="preserve"> </v>
      </c>
      <c r="BE13" s="22">
        <f t="shared" si="37"/>
        <v>0</v>
      </c>
      <c r="BF13" s="44">
        <v>0</v>
      </c>
      <c r="BG13" s="46" t="str">
        <f t="shared" si="38"/>
        <v xml:space="preserve"> </v>
      </c>
      <c r="BH13" s="22">
        <f t="shared" si="39"/>
        <v>0</v>
      </c>
      <c r="BI13" s="44">
        <v>0</v>
      </c>
      <c r="BJ13" s="46" t="str">
        <f t="shared" si="40"/>
        <v xml:space="preserve"> </v>
      </c>
      <c r="BK13" s="22">
        <f t="shared" si="41"/>
        <v>0</v>
      </c>
      <c r="BL13" s="44">
        <v>0</v>
      </c>
      <c r="BM13" s="46" t="str">
        <f t="shared" si="42"/>
        <v xml:space="preserve"> </v>
      </c>
      <c r="BN13" s="22">
        <f t="shared" si="43"/>
        <v>0</v>
      </c>
      <c r="BO13" s="44">
        <v>0</v>
      </c>
      <c r="BP13" s="46" t="str">
        <f t="shared" si="44"/>
        <v xml:space="preserve"> </v>
      </c>
      <c r="BQ13" s="22">
        <f t="shared" si="45"/>
        <v>0</v>
      </c>
      <c r="BR13" s="44">
        <v>0</v>
      </c>
      <c r="BS13" s="46" t="str">
        <f t="shared" si="46"/>
        <v xml:space="preserve"> </v>
      </c>
      <c r="BT13" s="22">
        <f t="shared" si="47"/>
        <v>0</v>
      </c>
      <c r="BU13" s="44">
        <v>0</v>
      </c>
      <c r="BV13" s="46" t="str">
        <f t="shared" si="48"/>
        <v xml:space="preserve"> </v>
      </c>
      <c r="BW13" s="22">
        <f t="shared" si="49"/>
        <v>0</v>
      </c>
      <c r="BX13" s="44">
        <v>0</v>
      </c>
      <c r="BY13" s="46" t="str">
        <f t="shared" si="50"/>
        <v xml:space="preserve"> </v>
      </c>
      <c r="BZ13" s="22">
        <f t="shared" si="51"/>
        <v>0</v>
      </c>
      <c r="CA13" s="44">
        <v>0</v>
      </c>
      <c r="CB13" s="46" t="str">
        <f t="shared" si="52"/>
        <v xml:space="preserve"> </v>
      </c>
      <c r="CC13" s="22">
        <f t="shared" si="53"/>
        <v>0</v>
      </c>
      <c r="CD13" s="44">
        <v>0</v>
      </c>
      <c r="CE13" s="46" t="str">
        <f t="shared" si="54"/>
        <v xml:space="preserve"> </v>
      </c>
      <c r="CF13" s="22">
        <f t="shared" si="55"/>
        <v>0</v>
      </c>
      <c r="CG13" s="44">
        <v>0</v>
      </c>
      <c r="CH13" s="46" t="str">
        <f t="shared" si="56"/>
        <v xml:space="preserve"> </v>
      </c>
      <c r="CI13" s="22">
        <f t="shared" si="57"/>
        <v>0</v>
      </c>
      <c r="CJ13" s="44">
        <v>0</v>
      </c>
      <c r="CK13" s="46" t="str">
        <f t="shared" si="58"/>
        <v xml:space="preserve"> </v>
      </c>
      <c r="CL13" s="22">
        <f t="shared" si="59"/>
        <v>0</v>
      </c>
      <c r="CM13" s="44">
        <v>0</v>
      </c>
      <c r="CN13" s="24"/>
    </row>
    <row r="14" spans="1:92" ht="12.75" customHeight="1" x14ac:dyDescent="0.2">
      <c r="A14" s="75">
        <f>Blocks!A129</f>
        <v>129</v>
      </c>
      <c r="B14" s="46" t="e">
        <f t="shared" si="0"/>
        <v>#N/A</v>
      </c>
      <c r="C14" s="22" t="e">
        <f t="shared" si="60"/>
        <v>#N/A</v>
      </c>
      <c r="D14" s="44">
        <v>0</v>
      </c>
      <c r="E14" s="46" t="e">
        <f t="shared" si="2"/>
        <v>#N/A</v>
      </c>
      <c r="F14" s="22" t="e">
        <f t="shared" si="3"/>
        <v>#N/A</v>
      </c>
      <c r="G14" s="44">
        <v>0</v>
      </c>
      <c r="H14" s="46" t="e">
        <f t="shared" si="4"/>
        <v>#N/A</v>
      </c>
      <c r="I14" s="22" t="e">
        <f t="shared" si="5"/>
        <v>#N/A</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str">
        <f t="shared" si="26"/>
        <v xml:space="preserve"> </v>
      </c>
      <c r="AP14" s="22">
        <f t="shared" si="27"/>
        <v>0</v>
      </c>
      <c r="AQ14" s="44">
        <v>0</v>
      </c>
      <c r="AR14" s="46" t="str">
        <f t="shared" si="28"/>
        <v xml:space="preserve"> </v>
      </c>
      <c r="AS14" s="22">
        <f t="shared" si="29"/>
        <v>0</v>
      </c>
      <c r="AT14" s="44">
        <v>0</v>
      </c>
      <c r="AU14" s="46" t="str">
        <f t="shared" si="30"/>
        <v xml:space="preserve"> </v>
      </c>
      <c r="AV14" s="22">
        <f t="shared" si="31"/>
        <v>0</v>
      </c>
      <c r="AW14" s="44">
        <v>0</v>
      </c>
      <c r="AX14" s="46" t="str">
        <f t="shared" si="32"/>
        <v xml:space="preserve"> </v>
      </c>
      <c r="AY14" s="22">
        <f t="shared" si="33"/>
        <v>0</v>
      </c>
      <c r="AZ14" s="44">
        <v>0</v>
      </c>
      <c r="BA14" s="46" t="str">
        <f t="shared" si="34"/>
        <v xml:space="preserve"> </v>
      </c>
      <c r="BB14" s="22">
        <f t="shared" si="35"/>
        <v>0</v>
      </c>
      <c r="BC14" s="44">
        <v>0</v>
      </c>
      <c r="BD14" s="46" t="str">
        <f t="shared" si="36"/>
        <v xml:space="preserve"> </v>
      </c>
      <c r="BE14" s="22">
        <f t="shared" si="37"/>
        <v>0</v>
      </c>
      <c r="BF14" s="44">
        <v>0</v>
      </c>
      <c r="BG14" s="46" t="str">
        <f t="shared" si="38"/>
        <v xml:space="preserve"> </v>
      </c>
      <c r="BH14" s="22">
        <f t="shared" si="39"/>
        <v>0</v>
      </c>
      <c r="BI14" s="44">
        <v>0</v>
      </c>
      <c r="BJ14" s="46" t="str">
        <f t="shared" si="40"/>
        <v xml:space="preserve"> </v>
      </c>
      <c r="BK14" s="22">
        <f t="shared" si="41"/>
        <v>0</v>
      </c>
      <c r="BL14" s="44">
        <v>0</v>
      </c>
      <c r="BM14" s="46" t="str">
        <f t="shared" si="42"/>
        <v xml:space="preserve"> </v>
      </c>
      <c r="BN14" s="22">
        <f t="shared" si="43"/>
        <v>0</v>
      </c>
      <c r="BO14" s="44">
        <v>0</v>
      </c>
      <c r="BP14" s="46" t="str">
        <f t="shared" si="44"/>
        <v xml:space="preserve"> </v>
      </c>
      <c r="BQ14" s="22">
        <f t="shared" si="45"/>
        <v>0</v>
      </c>
      <c r="BR14" s="44">
        <v>0</v>
      </c>
      <c r="BS14" s="46" t="str">
        <f t="shared" si="46"/>
        <v xml:space="preserve"> </v>
      </c>
      <c r="BT14" s="22">
        <f t="shared" si="47"/>
        <v>0</v>
      </c>
      <c r="BU14" s="44">
        <v>0</v>
      </c>
      <c r="BV14" s="46" t="str">
        <f t="shared" si="48"/>
        <v xml:space="preserve"> </v>
      </c>
      <c r="BW14" s="22">
        <f t="shared" si="49"/>
        <v>0</v>
      </c>
      <c r="BX14" s="44">
        <v>0</v>
      </c>
      <c r="BY14" s="46" t="str">
        <f t="shared" si="50"/>
        <v xml:space="preserve"> </v>
      </c>
      <c r="BZ14" s="22">
        <f t="shared" si="51"/>
        <v>0</v>
      </c>
      <c r="CA14" s="44">
        <v>0</v>
      </c>
      <c r="CB14" s="46" t="str">
        <f t="shared" si="52"/>
        <v xml:space="preserve"> </v>
      </c>
      <c r="CC14" s="22">
        <f t="shared" si="53"/>
        <v>0</v>
      </c>
      <c r="CD14" s="44">
        <v>0</v>
      </c>
      <c r="CE14" s="46" t="str">
        <f t="shared" si="54"/>
        <v xml:space="preserve"> </v>
      </c>
      <c r="CF14" s="22">
        <f t="shared" si="55"/>
        <v>0</v>
      </c>
      <c r="CG14" s="44">
        <v>0</v>
      </c>
      <c r="CH14" s="46" t="str">
        <f t="shared" si="56"/>
        <v xml:space="preserve"> </v>
      </c>
      <c r="CI14" s="22">
        <f t="shared" si="57"/>
        <v>0</v>
      </c>
      <c r="CJ14" s="44">
        <v>0</v>
      </c>
      <c r="CK14" s="46" t="str">
        <f t="shared" si="58"/>
        <v xml:space="preserve"> </v>
      </c>
      <c r="CL14" s="22">
        <f t="shared" si="59"/>
        <v>0</v>
      </c>
      <c r="CM14" s="44">
        <v>0</v>
      </c>
      <c r="CN14" s="24"/>
    </row>
    <row r="15" spans="1:92" ht="12.75" customHeight="1" x14ac:dyDescent="0.2">
      <c r="A15" s="75">
        <f>Blocks!A130</f>
        <v>130</v>
      </c>
      <c r="B15" s="46" t="e">
        <f t="shared" si="0"/>
        <v>#N/A</v>
      </c>
      <c r="C15" s="22" t="e">
        <f t="shared" si="60"/>
        <v>#N/A</v>
      </c>
      <c r="D15" s="44">
        <v>0</v>
      </c>
      <c r="E15" s="46" t="e">
        <f t="shared" si="2"/>
        <v>#N/A</v>
      </c>
      <c r="F15" s="22" t="e">
        <f t="shared" si="3"/>
        <v>#N/A</v>
      </c>
      <c r="G15" s="44">
        <v>0</v>
      </c>
      <c r="H15" s="46" t="e">
        <f t="shared" si="4"/>
        <v>#N/A</v>
      </c>
      <c r="I15" s="22" t="e">
        <f t="shared" si="5"/>
        <v>#N/A</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str">
        <f t="shared" si="26"/>
        <v xml:space="preserve"> </v>
      </c>
      <c r="AP15" s="22">
        <f t="shared" si="27"/>
        <v>0</v>
      </c>
      <c r="AQ15" s="44">
        <v>0</v>
      </c>
      <c r="AR15" s="46" t="str">
        <f t="shared" si="28"/>
        <v xml:space="preserve"> </v>
      </c>
      <c r="AS15" s="22">
        <f t="shared" si="29"/>
        <v>0</v>
      </c>
      <c r="AT15" s="44">
        <v>0</v>
      </c>
      <c r="AU15" s="46" t="str">
        <f t="shared" si="30"/>
        <v xml:space="preserve"> </v>
      </c>
      <c r="AV15" s="22">
        <f t="shared" si="31"/>
        <v>0</v>
      </c>
      <c r="AW15" s="44">
        <v>0</v>
      </c>
      <c r="AX15" s="46" t="str">
        <f t="shared" si="32"/>
        <v xml:space="preserve"> </v>
      </c>
      <c r="AY15" s="22">
        <f t="shared" si="33"/>
        <v>0</v>
      </c>
      <c r="AZ15" s="44">
        <v>0</v>
      </c>
      <c r="BA15" s="46" t="str">
        <f t="shared" si="34"/>
        <v xml:space="preserve"> </v>
      </c>
      <c r="BB15" s="22">
        <f t="shared" si="35"/>
        <v>0</v>
      </c>
      <c r="BC15" s="44">
        <v>0</v>
      </c>
      <c r="BD15" s="46" t="str">
        <f t="shared" si="36"/>
        <v xml:space="preserve"> </v>
      </c>
      <c r="BE15" s="22">
        <f t="shared" si="37"/>
        <v>0</v>
      </c>
      <c r="BF15" s="44">
        <v>0</v>
      </c>
      <c r="BG15" s="46" t="str">
        <f t="shared" si="38"/>
        <v xml:space="preserve"> </v>
      </c>
      <c r="BH15" s="22">
        <f t="shared" si="39"/>
        <v>0</v>
      </c>
      <c r="BI15" s="44">
        <v>0</v>
      </c>
      <c r="BJ15" s="46" t="str">
        <f t="shared" si="40"/>
        <v xml:space="preserve"> </v>
      </c>
      <c r="BK15" s="22">
        <f t="shared" si="41"/>
        <v>0</v>
      </c>
      <c r="BL15" s="44">
        <v>0</v>
      </c>
      <c r="BM15" s="46" t="str">
        <f t="shared" si="42"/>
        <v xml:space="preserve"> </v>
      </c>
      <c r="BN15" s="22">
        <f t="shared" si="43"/>
        <v>0</v>
      </c>
      <c r="BO15" s="44">
        <v>0</v>
      </c>
      <c r="BP15" s="46" t="str">
        <f t="shared" si="44"/>
        <v xml:space="preserve"> </v>
      </c>
      <c r="BQ15" s="22">
        <f t="shared" si="45"/>
        <v>0</v>
      </c>
      <c r="BR15" s="44">
        <v>0</v>
      </c>
      <c r="BS15" s="46" t="str">
        <f t="shared" si="46"/>
        <v xml:space="preserve"> </v>
      </c>
      <c r="BT15" s="22">
        <f t="shared" si="47"/>
        <v>0</v>
      </c>
      <c r="BU15" s="44">
        <v>0</v>
      </c>
      <c r="BV15" s="46" t="str">
        <f t="shared" si="48"/>
        <v xml:space="preserve"> </v>
      </c>
      <c r="BW15" s="22">
        <f t="shared" si="49"/>
        <v>0</v>
      </c>
      <c r="BX15" s="44">
        <v>0</v>
      </c>
      <c r="BY15" s="46" t="str">
        <f t="shared" si="50"/>
        <v xml:space="preserve"> </v>
      </c>
      <c r="BZ15" s="22">
        <f t="shared" si="51"/>
        <v>0</v>
      </c>
      <c r="CA15" s="44">
        <v>0</v>
      </c>
      <c r="CB15" s="46" t="str">
        <f t="shared" si="52"/>
        <v xml:space="preserve"> </v>
      </c>
      <c r="CC15" s="22">
        <f t="shared" si="53"/>
        <v>0</v>
      </c>
      <c r="CD15" s="44">
        <v>0</v>
      </c>
      <c r="CE15" s="46" t="str">
        <f t="shared" si="54"/>
        <v xml:space="preserve"> </v>
      </c>
      <c r="CF15" s="22">
        <f t="shared" si="55"/>
        <v>0</v>
      </c>
      <c r="CG15" s="44">
        <v>0</v>
      </c>
      <c r="CH15" s="46" t="str">
        <f t="shared" si="56"/>
        <v xml:space="preserve"> </v>
      </c>
      <c r="CI15" s="22">
        <f t="shared" si="57"/>
        <v>0</v>
      </c>
      <c r="CJ15" s="44">
        <v>0</v>
      </c>
      <c r="CK15" s="46" t="str">
        <f t="shared" si="58"/>
        <v xml:space="preserve"> </v>
      </c>
      <c r="CL15" s="22">
        <f t="shared" si="59"/>
        <v>0</v>
      </c>
      <c r="CM15" s="44">
        <v>0</v>
      </c>
      <c r="CN15" s="24"/>
    </row>
    <row r="16" spans="1:92" ht="12.75" customHeight="1" x14ac:dyDescent="0.2">
      <c r="A16" s="75">
        <f>Blocks!A131</f>
        <v>131</v>
      </c>
      <c r="B16" s="46" t="e">
        <f t="shared" si="0"/>
        <v>#N/A</v>
      </c>
      <c r="C16" s="22" t="e">
        <f t="shared" si="60"/>
        <v>#N/A</v>
      </c>
      <c r="D16" s="44">
        <v>0</v>
      </c>
      <c r="E16" s="46" t="e">
        <f t="shared" si="2"/>
        <v>#N/A</v>
      </c>
      <c r="F16" s="22" t="e">
        <f t="shared" si="3"/>
        <v>#N/A</v>
      </c>
      <c r="G16" s="44">
        <v>0</v>
      </c>
      <c r="H16" s="46" t="e">
        <f t="shared" si="4"/>
        <v>#N/A</v>
      </c>
      <c r="I16" s="22" t="e">
        <f t="shared" si="5"/>
        <v>#N/A</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str">
        <f t="shared" si="26"/>
        <v xml:space="preserve"> </v>
      </c>
      <c r="AP16" s="22">
        <f t="shared" si="27"/>
        <v>0</v>
      </c>
      <c r="AQ16" s="44">
        <v>0</v>
      </c>
      <c r="AR16" s="46" t="str">
        <f t="shared" si="28"/>
        <v xml:space="preserve"> </v>
      </c>
      <c r="AS16" s="22">
        <f t="shared" si="29"/>
        <v>0</v>
      </c>
      <c r="AT16" s="44">
        <v>0</v>
      </c>
      <c r="AU16" s="46" t="str">
        <f t="shared" si="30"/>
        <v xml:space="preserve"> </v>
      </c>
      <c r="AV16" s="22">
        <f t="shared" si="31"/>
        <v>0</v>
      </c>
      <c r="AW16" s="44">
        <v>0</v>
      </c>
      <c r="AX16" s="46" t="str">
        <f t="shared" si="32"/>
        <v xml:space="preserve"> </v>
      </c>
      <c r="AY16" s="22">
        <f t="shared" si="33"/>
        <v>0</v>
      </c>
      <c r="AZ16" s="44">
        <v>0</v>
      </c>
      <c r="BA16" s="46" t="str">
        <f t="shared" si="34"/>
        <v xml:space="preserve"> </v>
      </c>
      <c r="BB16" s="22">
        <f t="shared" si="35"/>
        <v>0</v>
      </c>
      <c r="BC16" s="44">
        <v>0</v>
      </c>
      <c r="BD16" s="46" t="str">
        <f t="shared" si="36"/>
        <v xml:space="preserve"> </v>
      </c>
      <c r="BE16" s="22">
        <f t="shared" si="37"/>
        <v>0</v>
      </c>
      <c r="BF16" s="44">
        <v>0</v>
      </c>
      <c r="BG16" s="46" t="str">
        <f t="shared" si="38"/>
        <v xml:space="preserve"> </v>
      </c>
      <c r="BH16" s="22">
        <f t="shared" si="39"/>
        <v>0</v>
      </c>
      <c r="BI16" s="44">
        <v>0</v>
      </c>
      <c r="BJ16" s="46" t="str">
        <f t="shared" si="40"/>
        <v xml:space="preserve"> </v>
      </c>
      <c r="BK16" s="22">
        <f t="shared" si="41"/>
        <v>0</v>
      </c>
      <c r="BL16" s="44">
        <v>0</v>
      </c>
      <c r="BM16" s="46" t="str">
        <f t="shared" si="42"/>
        <v xml:space="preserve"> </v>
      </c>
      <c r="BN16" s="22">
        <f t="shared" si="43"/>
        <v>0</v>
      </c>
      <c r="BO16" s="44">
        <v>0</v>
      </c>
      <c r="BP16" s="46" t="str">
        <f t="shared" si="44"/>
        <v xml:space="preserve"> </v>
      </c>
      <c r="BQ16" s="22">
        <f t="shared" si="45"/>
        <v>0</v>
      </c>
      <c r="BR16" s="44">
        <v>0</v>
      </c>
      <c r="BS16" s="46" t="str">
        <f t="shared" si="46"/>
        <v xml:space="preserve"> </v>
      </c>
      <c r="BT16" s="22">
        <f t="shared" si="47"/>
        <v>0</v>
      </c>
      <c r="BU16" s="44">
        <v>0</v>
      </c>
      <c r="BV16" s="46" t="str">
        <f t="shared" si="48"/>
        <v xml:space="preserve"> </v>
      </c>
      <c r="BW16" s="22">
        <f t="shared" si="49"/>
        <v>0</v>
      </c>
      <c r="BX16" s="44">
        <v>0</v>
      </c>
      <c r="BY16" s="46" t="str">
        <f t="shared" si="50"/>
        <v xml:space="preserve"> </v>
      </c>
      <c r="BZ16" s="22">
        <f t="shared" si="51"/>
        <v>0</v>
      </c>
      <c r="CA16" s="44">
        <v>0</v>
      </c>
      <c r="CB16" s="46" t="str">
        <f t="shared" si="52"/>
        <v xml:space="preserve"> </v>
      </c>
      <c r="CC16" s="22">
        <f t="shared" si="53"/>
        <v>0</v>
      </c>
      <c r="CD16" s="44">
        <v>0</v>
      </c>
      <c r="CE16" s="46" t="str">
        <f t="shared" si="54"/>
        <v xml:space="preserve"> </v>
      </c>
      <c r="CF16" s="22">
        <f t="shared" si="55"/>
        <v>0</v>
      </c>
      <c r="CG16" s="44">
        <v>0</v>
      </c>
      <c r="CH16" s="46" t="str">
        <f t="shared" si="56"/>
        <v xml:space="preserve"> </v>
      </c>
      <c r="CI16" s="22">
        <f t="shared" si="57"/>
        <v>0</v>
      </c>
      <c r="CJ16" s="44">
        <v>0</v>
      </c>
      <c r="CK16" s="46" t="str">
        <f t="shared" si="58"/>
        <v xml:space="preserve"> </v>
      </c>
      <c r="CL16" s="22">
        <f t="shared" si="59"/>
        <v>0</v>
      </c>
      <c r="CM16" s="44">
        <v>0</v>
      </c>
      <c r="CN16" s="24"/>
    </row>
    <row r="17" spans="1:92" x14ac:dyDescent="0.2">
      <c r="A17" s="75">
        <f>Blocks!A132</f>
        <v>132</v>
      </c>
      <c r="B17" s="46" t="e">
        <f t="shared" si="0"/>
        <v>#N/A</v>
      </c>
      <c r="C17" s="22" t="e">
        <f t="shared" si="60"/>
        <v>#N/A</v>
      </c>
      <c r="D17" s="44">
        <v>0</v>
      </c>
      <c r="E17" s="46" t="e">
        <f t="shared" si="2"/>
        <v>#N/A</v>
      </c>
      <c r="F17" s="22" t="e">
        <f t="shared" si="3"/>
        <v>#N/A</v>
      </c>
      <c r="G17" s="44">
        <v>0</v>
      </c>
      <c r="H17" s="46" t="e">
        <f t="shared" si="4"/>
        <v>#N/A</v>
      </c>
      <c r="I17" s="22" t="e">
        <f t="shared" si="5"/>
        <v>#N/A</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str">
        <f t="shared" si="26"/>
        <v xml:space="preserve"> </v>
      </c>
      <c r="AP17" s="22">
        <f t="shared" si="27"/>
        <v>0</v>
      </c>
      <c r="AQ17" s="44">
        <v>0</v>
      </c>
      <c r="AR17" s="46" t="str">
        <f t="shared" si="28"/>
        <v xml:space="preserve"> </v>
      </c>
      <c r="AS17" s="22">
        <f t="shared" si="29"/>
        <v>0</v>
      </c>
      <c r="AT17" s="44">
        <v>0</v>
      </c>
      <c r="AU17" s="46" t="str">
        <f t="shared" si="30"/>
        <v xml:space="preserve"> </v>
      </c>
      <c r="AV17" s="22">
        <f t="shared" si="31"/>
        <v>0</v>
      </c>
      <c r="AW17" s="44">
        <v>0</v>
      </c>
      <c r="AX17" s="46" t="str">
        <f t="shared" si="32"/>
        <v xml:space="preserve"> </v>
      </c>
      <c r="AY17" s="22">
        <f t="shared" si="33"/>
        <v>0</v>
      </c>
      <c r="AZ17" s="44">
        <v>0</v>
      </c>
      <c r="BA17" s="46" t="str">
        <f t="shared" si="34"/>
        <v xml:space="preserve"> </v>
      </c>
      <c r="BB17" s="22">
        <f t="shared" si="35"/>
        <v>0</v>
      </c>
      <c r="BC17" s="44">
        <v>0</v>
      </c>
      <c r="BD17" s="46" t="str">
        <f t="shared" si="36"/>
        <v xml:space="preserve"> </v>
      </c>
      <c r="BE17" s="22">
        <f t="shared" si="37"/>
        <v>0</v>
      </c>
      <c r="BF17" s="44">
        <v>0</v>
      </c>
      <c r="BG17" s="46" t="str">
        <f t="shared" si="38"/>
        <v xml:space="preserve"> </v>
      </c>
      <c r="BH17" s="22">
        <f t="shared" si="39"/>
        <v>0</v>
      </c>
      <c r="BI17" s="44">
        <v>0</v>
      </c>
      <c r="BJ17" s="46" t="str">
        <f t="shared" si="40"/>
        <v xml:space="preserve"> </v>
      </c>
      <c r="BK17" s="22">
        <f t="shared" si="41"/>
        <v>0</v>
      </c>
      <c r="BL17" s="44">
        <v>0</v>
      </c>
      <c r="BM17" s="46" t="str">
        <f t="shared" si="42"/>
        <v xml:space="preserve"> </v>
      </c>
      <c r="BN17" s="22">
        <f t="shared" si="43"/>
        <v>0</v>
      </c>
      <c r="BO17" s="44">
        <v>0</v>
      </c>
      <c r="BP17" s="46" t="str">
        <f t="shared" si="44"/>
        <v xml:space="preserve"> </v>
      </c>
      <c r="BQ17" s="22">
        <f t="shared" si="45"/>
        <v>0</v>
      </c>
      <c r="BR17" s="44">
        <v>0</v>
      </c>
      <c r="BS17" s="46" t="str">
        <f t="shared" si="46"/>
        <v xml:space="preserve"> </v>
      </c>
      <c r="BT17" s="22">
        <f t="shared" si="47"/>
        <v>0</v>
      </c>
      <c r="BU17" s="44">
        <v>0</v>
      </c>
      <c r="BV17" s="46" t="str">
        <f t="shared" si="48"/>
        <v xml:space="preserve"> </v>
      </c>
      <c r="BW17" s="22">
        <f t="shared" si="49"/>
        <v>0</v>
      </c>
      <c r="BX17" s="44">
        <v>0</v>
      </c>
      <c r="BY17" s="46" t="str">
        <f t="shared" si="50"/>
        <v xml:space="preserve"> </v>
      </c>
      <c r="BZ17" s="22">
        <f t="shared" si="51"/>
        <v>0</v>
      </c>
      <c r="CA17" s="44">
        <v>0</v>
      </c>
      <c r="CB17" s="46" t="str">
        <f t="shared" si="52"/>
        <v xml:space="preserve"> </v>
      </c>
      <c r="CC17" s="22">
        <f t="shared" si="53"/>
        <v>0</v>
      </c>
      <c r="CD17" s="44">
        <v>0</v>
      </c>
      <c r="CE17" s="46" t="str">
        <f t="shared" si="54"/>
        <v xml:space="preserve"> </v>
      </c>
      <c r="CF17" s="22">
        <f t="shared" si="55"/>
        <v>0</v>
      </c>
      <c r="CG17" s="44">
        <v>0</v>
      </c>
      <c r="CH17" s="46" t="str">
        <f t="shared" si="56"/>
        <v xml:space="preserve"> </v>
      </c>
      <c r="CI17" s="22">
        <f t="shared" si="57"/>
        <v>0</v>
      </c>
      <c r="CJ17" s="44">
        <v>0</v>
      </c>
      <c r="CK17" s="46" t="str">
        <f t="shared" si="58"/>
        <v xml:space="preserve"> </v>
      </c>
      <c r="CL17" s="22">
        <f t="shared" si="59"/>
        <v>0</v>
      </c>
      <c r="CM17" s="44">
        <v>0</v>
      </c>
      <c r="CN17" s="24"/>
    </row>
    <row r="18" spans="1:92" ht="12.75" hidden="1" customHeight="1" outlineLevel="1" x14ac:dyDescent="0.2">
      <c r="A18" s="75">
        <f>Blocks!A133</f>
        <v>133</v>
      </c>
      <c r="B18" s="46" t="e">
        <f t="shared" si="0"/>
        <v>#N/A</v>
      </c>
      <c r="C18" s="22" t="e">
        <f t="shared" si="60"/>
        <v>#N/A</v>
      </c>
      <c r="D18" s="44">
        <v>0</v>
      </c>
      <c r="E18" s="46" t="e">
        <f t="shared" si="2"/>
        <v>#N/A</v>
      </c>
      <c r="F18" s="22" t="e">
        <f t="shared" si="3"/>
        <v>#N/A</v>
      </c>
      <c r="G18" s="44">
        <v>0</v>
      </c>
      <c r="H18" s="46" t="e">
        <f t="shared" si="4"/>
        <v>#N/A</v>
      </c>
      <c r="I18" s="22" t="e">
        <f t="shared" si="5"/>
        <v>#N/A</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str">
        <f t="shared" si="26"/>
        <v xml:space="preserve"> </v>
      </c>
      <c r="AP18" s="22">
        <f t="shared" si="27"/>
        <v>0</v>
      </c>
      <c r="AQ18" s="44">
        <v>0</v>
      </c>
      <c r="AR18" s="46" t="str">
        <f t="shared" si="28"/>
        <v xml:space="preserve"> </v>
      </c>
      <c r="AS18" s="22">
        <f t="shared" si="29"/>
        <v>0</v>
      </c>
      <c r="AT18" s="44">
        <v>0</v>
      </c>
      <c r="AU18" s="46" t="str">
        <f t="shared" si="30"/>
        <v xml:space="preserve"> </v>
      </c>
      <c r="AV18" s="22">
        <f t="shared" si="31"/>
        <v>0</v>
      </c>
      <c r="AW18" s="44">
        <v>0</v>
      </c>
      <c r="AX18" s="46" t="str">
        <f t="shared" si="32"/>
        <v xml:space="preserve"> </v>
      </c>
      <c r="AY18" s="22">
        <f t="shared" si="33"/>
        <v>0</v>
      </c>
      <c r="AZ18" s="44">
        <v>0</v>
      </c>
      <c r="BA18" s="46" t="str">
        <f t="shared" si="34"/>
        <v xml:space="preserve"> </v>
      </c>
      <c r="BB18" s="22">
        <f t="shared" si="35"/>
        <v>0</v>
      </c>
      <c r="BC18" s="44">
        <v>0</v>
      </c>
      <c r="BD18" s="46" t="str">
        <f t="shared" si="36"/>
        <v xml:space="preserve"> </v>
      </c>
      <c r="BE18" s="22">
        <f t="shared" si="37"/>
        <v>0</v>
      </c>
      <c r="BF18" s="44">
        <v>0</v>
      </c>
      <c r="BG18" s="46" t="str">
        <f t="shared" si="38"/>
        <v xml:space="preserve"> </v>
      </c>
      <c r="BH18" s="22">
        <f t="shared" si="39"/>
        <v>0</v>
      </c>
      <c r="BI18" s="44">
        <v>0</v>
      </c>
      <c r="BJ18" s="46" t="str">
        <f t="shared" si="40"/>
        <v xml:space="preserve"> </v>
      </c>
      <c r="BK18" s="22">
        <f t="shared" si="41"/>
        <v>0</v>
      </c>
      <c r="BL18" s="44">
        <v>0</v>
      </c>
      <c r="BM18" s="46" t="str">
        <f t="shared" si="42"/>
        <v xml:space="preserve"> </v>
      </c>
      <c r="BN18" s="22">
        <f t="shared" si="43"/>
        <v>0</v>
      </c>
      <c r="BO18" s="44">
        <v>0</v>
      </c>
      <c r="BP18" s="46" t="str">
        <f t="shared" si="44"/>
        <v xml:space="preserve"> </v>
      </c>
      <c r="BQ18" s="22">
        <f t="shared" si="45"/>
        <v>0</v>
      </c>
      <c r="BR18" s="44">
        <v>0</v>
      </c>
      <c r="BS18" s="46" t="str">
        <f t="shared" si="46"/>
        <v xml:space="preserve"> </v>
      </c>
      <c r="BT18" s="22">
        <f t="shared" si="47"/>
        <v>0</v>
      </c>
      <c r="BU18" s="44">
        <v>0</v>
      </c>
      <c r="BV18" s="46" t="str">
        <f t="shared" si="48"/>
        <v xml:space="preserve"> </v>
      </c>
      <c r="BW18" s="22">
        <f t="shared" si="49"/>
        <v>0</v>
      </c>
      <c r="BX18" s="44">
        <v>0</v>
      </c>
      <c r="BY18" s="46" t="str">
        <f t="shared" si="50"/>
        <v xml:space="preserve"> </v>
      </c>
      <c r="BZ18" s="22">
        <f t="shared" si="51"/>
        <v>0</v>
      </c>
      <c r="CA18" s="44">
        <v>0</v>
      </c>
      <c r="CB18" s="46" t="str">
        <f t="shared" si="52"/>
        <v xml:space="preserve"> </v>
      </c>
      <c r="CC18" s="22">
        <f t="shared" si="53"/>
        <v>0</v>
      </c>
      <c r="CD18" s="44">
        <v>0</v>
      </c>
      <c r="CE18" s="46" t="str">
        <f t="shared" si="54"/>
        <v xml:space="preserve"> </v>
      </c>
      <c r="CF18" s="22">
        <f t="shared" si="55"/>
        <v>0</v>
      </c>
      <c r="CG18" s="44">
        <v>0</v>
      </c>
      <c r="CH18" s="46" t="str">
        <f t="shared" si="56"/>
        <v xml:space="preserve"> </v>
      </c>
      <c r="CI18" s="22">
        <f t="shared" si="57"/>
        <v>0</v>
      </c>
      <c r="CJ18" s="44">
        <v>0</v>
      </c>
      <c r="CK18" s="46" t="str">
        <f t="shared" si="58"/>
        <v xml:space="preserve"> </v>
      </c>
      <c r="CL18" s="22">
        <f t="shared" si="59"/>
        <v>0</v>
      </c>
      <c r="CM18" s="44">
        <v>0</v>
      </c>
      <c r="CN18" s="24"/>
    </row>
    <row r="19" spans="1:92" ht="12.75" hidden="1" customHeight="1" outlineLevel="1" x14ac:dyDescent="0.2">
      <c r="A19" s="75">
        <f>Blocks!A134</f>
        <v>134</v>
      </c>
      <c r="B19" s="46" t="e">
        <f t="shared" si="0"/>
        <v>#N/A</v>
      </c>
      <c r="C19" s="22" t="e">
        <f t="shared" si="60"/>
        <v>#N/A</v>
      </c>
      <c r="D19" s="44">
        <v>0</v>
      </c>
      <c r="E19" s="46" t="e">
        <f t="shared" si="2"/>
        <v>#N/A</v>
      </c>
      <c r="F19" s="22" t="e">
        <f t="shared" si="3"/>
        <v>#N/A</v>
      </c>
      <c r="G19" s="44">
        <v>0</v>
      </c>
      <c r="H19" s="46" t="e">
        <f t="shared" si="4"/>
        <v>#N/A</v>
      </c>
      <c r="I19" s="22" t="e">
        <f t="shared" si="5"/>
        <v>#N/A</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str">
        <f t="shared" si="26"/>
        <v xml:space="preserve"> </v>
      </c>
      <c r="AP19" s="22">
        <f t="shared" si="27"/>
        <v>0</v>
      </c>
      <c r="AQ19" s="44">
        <v>0</v>
      </c>
      <c r="AR19" s="46" t="str">
        <f t="shared" si="28"/>
        <v xml:space="preserve"> </v>
      </c>
      <c r="AS19" s="22">
        <f t="shared" si="29"/>
        <v>0</v>
      </c>
      <c r="AT19" s="44">
        <v>0</v>
      </c>
      <c r="AU19" s="46" t="str">
        <f t="shared" si="30"/>
        <v xml:space="preserve"> </v>
      </c>
      <c r="AV19" s="22">
        <f t="shared" si="31"/>
        <v>0</v>
      </c>
      <c r="AW19" s="44">
        <v>0</v>
      </c>
      <c r="AX19" s="46" t="str">
        <f t="shared" si="32"/>
        <v xml:space="preserve"> </v>
      </c>
      <c r="AY19" s="22">
        <f t="shared" si="33"/>
        <v>0</v>
      </c>
      <c r="AZ19" s="44">
        <v>0</v>
      </c>
      <c r="BA19" s="46" t="str">
        <f t="shared" si="34"/>
        <v xml:space="preserve"> </v>
      </c>
      <c r="BB19" s="22">
        <f t="shared" si="35"/>
        <v>0</v>
      </c>
      <c r="BC19" s="44">
        <v>0</v>
      </c>
      <c r="BD19" s="46" t="str">
        <f t="shared" si="36"/>
        <v xml:space="preserve"> </v>
      </c>
      <c r="BE19" s="22">
        <f t="shared" si="37"/>
        <v>0</v>
      </c>
      <c r="BF19" s="44">
        <v>0</v>
      </c>
      <c r="BG19" s="46" t="str">
        <f t="shared" si="38"/>
        <v xml:space="preserve"> </v>
      </c>
      <c r="BH19" s="22">
        <f t="shared" si="39"/>
        <v>0</v>
      </c>
      <c r="BI19" s="44">
        <v>0</v>
      </c>
      <c r="BJ19" s="46" t="str">
        <f t="shared" si="40"/>
        <v xml:space="preserve"> </v>
      </c>
      <c r="BK19" s="22">
        <f t="shared" si="41"/>
        <v>0</v>
      </c>
      <c r="BL19" s="44">
        <v>0</v>
      </c>
      <c r="BM19" s="46" t="str">
        <f t="shared" si="42"/>
        <v xml:space="preserve"> </v>
      </c>
      <c r="BN19" s="22">
        <f t="shared" si="43"/>
        <v>0</v>
      </c>
      <c r="BO19" s="44">
        <v>0</v>
      </c>
      <c r="BP19" s="46" t="str">
        <f t="shared" si="44"/>
        <v xml:space="preserve"> </v>
      </c>
      <c r="BQ19" s="22">
        <f t="shared" si="45"/>
        <v>0</v>
      </c>
      <c r="BR19" s="44">
        <v>0</v>
      </c>
      <c r="BS19" s="46" t="str">
        <f t="shared" si="46"/>
        <v xml:space="preserve"> </v>
      </c>
      <c r="BT19" s="22">
        <f t="shared" si="47"/>
        <v>0</v>
      </c>
      <c r="BU19" s="44">
        <v>0</v>
      </c>
      <c r="BV19" s="46" t="str">
        <f t="shared" si="48"/>
        <v xml:space="preserve"> </v>
      </c>
      <c r="BW19" s="22">
        <f t="shared" si="49"/>
        <v>0</v>
      </c>
      <c r="BX19" s="44">
        <v>0</v>
      </c>
      <c r="BY19" s="46" t="str">
        <f t="shared" si="50"/>
        <v xml:space="preserve"> </v>
      </c>
      <c r="BZ19" s="22">
        <f t="shared" si="51"/>
        <v>0</v>
      </c>
      <c r="CA19" s="44">
        <v>0</v>
      </c>
      <c r="CB19" s="46" t="str">
        <f t="shared" si="52"/>
        <v xml:space="preserve"> </v>
      </c>
      <c r="CC19" s="22">
        <f t="shared" si="53"/>
        <v>0</v>
      </c>
      <c r="CD19" s="44">
        <v>0</v>
      </c>
      <c r="CE19" s="46" t="str">
        <f t="shared" si="54"/>
        <v xml:space="preserve"> </v>
      </c>
      <c r="CF19" s="22">
        <f t="shared" si="55"/>
        <v>0</v>
      </c>
      <c r="CG19" s="44">
        <v>0</v>
      </c>
      <c r="CH19" s="46" t="str">
        <f t="shared" si="56"/>
        <v xml:space="preserve"> </v>
      </c>
      <c r="CI19" s="22">
        <f t="shared" si="57"/>
        <v>0</v>
      </c>
      <c r="CJ19" s="44">
        <v>0</v>
      </c>
      <c r="CK19" s="46" t="str">
        <f t="shared" si="58"/>
        <v xml:space="preserve"> </v>
      </c>
      <c r="CL19" s="22">
        <f t="shared" si="59"/>
        <v>0</v>
      </c>
      <c r="CM19" s="44">
        <v>0</v>
      </c>
      <c r="CN19" s="24"/>
    </row>
    <row r="20" spans="1:92" ht="12.75" hidden="1" customHeight="1" outlineLevel="1" x14ac:dyDescent="0.2">
      <c r="A20" s="75">
        <f>Blocks!A135</f>
        <v>135</v>
      </c>
      <c r="B20" s="46" t="e">
        <f t="shared" si="0"/>
        <v>#N/A</v>
      </c>
      <c r="C20" s="22" t="e">
        <f t="shared" si="60"/>
        <v>#N/A</v>
      </c>
      <c r="D20" s="44">
        <v>0</v>
      </c>
      <c r="E20" s="46" t="e">
        <f t="shared" si="2"/>
        <v>#N/A</v>
      </c>
      <c r="F20" s="22" t="e">
        <f t="shared" si="3"/>
        <v>#N/A</v>
      </c>
      <c r="G20" s="44">
        <v>0</v>
      </c>
      <c r="H20" s="46" t="e">
        <f t="shared" si="4"/>
        <v>#N/A</v>
      </c>
      <c r="I20" s="22" t="e">
        <f t="shared" si="5"/>
        <v>#N/A</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str">
        <f t="shared" si="26"/>
        <v xml:space="preserve"> </v>
      </c>
      <c r="AP20" s="22">
        <f t="shared" si="27"/>
        <v>0</v>
      </c>
      <c r="AQ20" s="44">
        <v>0</v>
      </c>
      <c r="AR20" s="46" t="str">
        <f t="shared" si="28"/>
        <v xml:space="preserve"> </v>
      </c>
      <c r="AS20" s="22">
        <f t="shared" si="29"/>
        <v>0</v>
      </c>
      <c r="AT20" s="44">
        <v>0</v>
      </c>
      <c r="AU20" s="46" t="str">
        <f t="shared" si="30"/>
        <v xml:space="preserve"> </v>
      </c>
      <c r="AV20" s="22">
        <f t="shared" si="31"/>
        <v>0</v>
      </c>
      <c r="AW20" s="44">
        <v>0</v>
      </c>
      <c r="AX20" s="46" t="str">
        <f t="shared" si="32"/>
        <v xml:space="preserve"> </v>
      </c>
      <c r="AY20" s="22">
        <f t="shared" si="33"/>
        <v>0</v>
      </c>
      <c r="AZ20" s="44">
        <v>0</v>
      </c>
      <c r="BA20" s="46" t="str">
        <f t="shared" si="34"/>
        <v xml:space="preserve"> </v>
      </c>
      <c r="BB20" s="22">
        <f t="shared" si="35"/>
        <v>0</v>
      </c>
      <c r="BC20" s="44">
        <v>0</v>
      </c>
      <c r="BD20" s="46" t="str">
        <f t="shared" si="36"/>
        <v xml:space="preserve"> </v>
      </c>
      <c r="BE20" s="22">
        <f t="shared" si="37"/>
        <v>0</v>
      </c>
      <c r="BF20" s="44">
        <v>0</v>
      </c>
      <c r="BG20" s="46" t="str">
        <f t="shared" si="38"/>
        <v xml:space="preserve"> </v>
      </c>
      <c r="BH20" s="22">
        <f t="shared" si="39"/>
        <v>0</v>
      </c>
      <c r="BI20" s="44">
        <v>0</v>
      </c>
      <c r="BJ20" s="46" t="str">
        <f t="shared" si="40"/>
        <v xml:space="preserve"> </v>
      </c>
      <c r="BK20" s="22">
        <f t="shared" si="41"/>
        <v>0</v>
      </c>
      <c r="BL20" s="44">
        <v>0</v>
      </c>
      <c r="BM20" s="46" t="str">
        <f t="shared" si="42"/>
        <v xml:space="preserve"> </v>
      </c>
      <c r="BN20" s="22">
        <f t="shared" si="43"/>
        <v>0</v>
      </c>
      <c r="BO20" s="44">
        <v>0</v>
      </c>
      <c r="BP20" s="46" t="str">
        <f t="shared" si="44"/>
        <v xml:space="preserve"> </v>
      </c>
      <c r="BQ20" s="22">
        <f t="shared" si="45"/>
        <v>0</v>
      </c>
      <c r="BR20" s="44">
        <v>0</v>
      </c>
      <c r="BS20" s="46" t="str">
        <f t="shared" si="46"/>
        <v xml:space="preserve"> </v>
      </c>
      <c r="BT20" s="22">
        <f t="shared" si="47"/>
        <v>0</v>
      </c>
      <c r="BU20" s="44">
        <v>0</v>
      </c>
      <c r="BV20" s="46" t="str">
        <f t="shared" si="48"/>
        <v xml:space="preserve"> </v>
      </c>
      <c r="BW20" s="22">
        <f t="shared" si="49"/>
        <v>0</v>
      </c>
      <c r="BX20" s="44">
        <v>0</v>
      </c>
      <c r="BY20" s="46" t="str">
        <f t="shared" si="50"/>
        <v xml:space="preserve"> </v>
      </c>
      <c r="BZ20" s="22">
        <f t="shared" si="51"/>
        <v>0</v>
      </c>
      <c r="CA20" s="44">
        <v>0</v>
      </c>
      <c r="CB20" s="46" t="str">
        <f t="shared" si="52"/>
        <v xml:space="preserve"> </v>
      </c>
      <c r="CC20" s="22">
        <f t="shared" si="53"/>
        <v>0</v>
      </c>
      <c r="CD20" s="44">
        <v>0</v>
      </c>
      <c r="CE20" s="46" t="str">
        <f t="shared" si="54"/>
        <v xml:space="preserve"> </v>
      </c>
      <c r="CF20" s="22">
        <f t="shared" si="55"/>
        <v>0</v>
      </c>
      <c r="CG20" s="44">
        <v>0</v>
      </c>
      <c r="CH20" s="46" t="str">
        <f t="shared" si="56"/>
        <v xml:space="preserve"> </v>
      </c>
      <c r="CI20" s="22">
        <f t="shared" si="57"/>
        <v>0</v>
      </c>
      <c r="CJ20" s="44">
        <v>0</v>
      </c>
      <c r="CK20" s="46" t="str">
        <f t="shared" si="58"/>
        <v xml:space="preserve"> </v>
      </c>
      <c r="CL20" s="22">
        <f t="shared" si="59"/>
        <v>0</v>
      </c>
      <c r="CM20" s="44">
        <v>0</v>
      </c>
      <c r="CN20" s="24"/>
    </row>
    <row r="21" spans="1:92" ht="12.75" hidden="1" customHeight="1" outlineLevel="1" x14ac:dyDescent="0.2">
      <c r="A21" s="75">
        <f>Blocks!A136</f>
        <v>136</v>
      </c>
      <c r="B21" s="46" t="e">
        <f t="shared" si="0"/>
        <v>#N/A</v>
      </c>
      <c r="C21" s="22" t="e">
        <f t="shared" si="60"/>
        <v>#N/A</v>
      </c>
      <c r="D21" s="44">
        <v>0</v>
      </c>
      <c r="E21" s="46" t="e">
        <f t="shared" si="2"/>
        <v>#N/A</v>
      </c>
      <c r="F21" s="22" t="e">
        <f t="shared" si="3"/>
        <v>#N/A</v>
      </c>
      <c r="G21" s="44">
        <v>0</v>
      </c>
      <c r="H21" s="46" t="e">
        <f t="shared" si="4"/>
        <v>#N/A</v>
      </c>
      <c r="I21" s="22" t="e">
        <f t="shared" si="5"/>
        <v>#N/A</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str">
        <f t="shared" si="26"/>
        <v xml:space="preserve"> </v>
      </c>
      <c r="AP21" s="22">
        <f t="shared" si="27"/>
        <v>0</v>
      </c>
      <c r="AQ21" s="44">
        <v>0</v>
      </c>
      <c r="AR21" s="46" t="str">
        <f t="shared" si="28"/>
        <v xml:space="preserve"> </v>
      </c>
      <c r="AS21" s="22">
        <f t="shared" si="29"/>
        <v>0</v>
      </c>
      <c r="AT21" s="44">
        <v>0</v>
      </c>
      <c r="AU21" s="46" t="str">
        <f t="shared" si="30"/>
        <v xml:space="preserve"> </v>
      </c>
      <c r="AV21" s="22">
        <f t="shared" si="31"/>
        <v>0</v>
      </c>
      <c r="AW21" s="44">
        <v>0</v>
      </c>
      <c r="AX21" s="46" t="str">
        <f t="shared" si="32"/>
        <v xml:space="preserve"> </v>
      </c>
      <c r="AY21" s="22">
        <f t="shared" si="33"/>
        <v>0</v>
      </c>
      <c r="AZ21" s="44">
        <v>0</v>
      </c>
      <c r="BA21" s="46" t="str">
        <f t="shared" si="34"/>
        <v xml:space="preserve"> </v>
      </c>
      <c r="BB21" s="22">
        <f t="shared" si="35"/>
        <v>0</v>
      </c>
      <c r="BC21" s="44">
        <v>0</v>
      </c>
      <c r="BD21" s="46" t="str">
        <f t="shared" si="36"/>
        <v xml:space="preserve"> </v>
      </c>
      <c r="BE21" s="22">
        <f t="shared" si="37"/>
        <v>0</v>
      </c>
      <c r="BF21" s="44">
        <v>0</v>
      </c>
      <c r="BG21" s="46" t="str">
        <f t="shared" si="38"/>
        <v xml:space="preserve"> </v>
      </c>
      <c r="BH21" s="22">
        <f t="shared" si="39"/>
        <v>0</v>
      </c>
      <c r="BI21" s="44">
        <v>0</v>
      </c>
      <c r="BJ21" s="46" t="str">
        <f t="shared" si="40"/>
        <v xml:space="preserve"> </v>
      </c>
      <c r="BK21" s="22">
        <f t="shared" si="41"/>
        <v>0</v>
      </c>
      <c r="BL21" s="44">
        <v>0</v>
      </c>
      <c r="BM21" s="46" t="str">
        <f t="shared" si="42"/>
        <v xml:space="preserve"> </v>
      </c>
      <c r="BN21" s="22">
        <f t="shared" si="43"/>
        <v>0</v>
      </c>
      <c r="BO21" s="44">
        <v>0</v>
      </c>
      <c r="BP21" s="46" t="str">
        <f t="shared" si="44"/>
        <v xml:space="preserve"> </v>
      </c>
      <c r="BQ21" s="22">
        <f t="shared" si="45"/>
        <v>0</v>
      </c>
      <c r="BR21" s="44">
        <v>0</v>
      </c>
      <c r="BS21" s="46" t="str">
        <f t="shared" si="46"/>
        <v xml:space="preserve"> </v>
      </c>
      <c r="BT21" s="22">
        <f t="shared" si="47"/>
        <v>0</v>
      </c>
      <c r="BU21" s="44">
        <v>0</v>
      </c>
      <c r="BV21" s="46" t="str">
        <f t="shared" si="48"/>
        <v xml:space="preserve"> </v>
      </c>
      <c r="BW21" s="22">
        <f t="shared" si="49"/>
        <v>0</v>
      </c>
      <c r="BX21" s="44">
        <v>0</v>
      </c>
      <c r="BY21" s="46" t="str">
        <f t="shared" si="50"/>
        <v xml:space="preserve"> </v>
      </c>
      <c r="BZ21" s="22">
        <f t="shared" si="51"/>
        <v>0</v>
      </c>
      <c r="CA21" s="44">
        <v>0</v>
      </c>
      <c r="CB21" s="46" t="str">
        <f t="shared" si="52"/>
        <v xml:space="preserve"> </v>
      </c>
      <c r="CC21" s="22">
        <f t="shared" si="53"/>
        <v>0</v>
      </c>
      <c r="CD21" s="44">
        <v>0</v>
      </c>
      <c r="CE21" s="46" t="str">
        <f t="shared" si="54"/>
        <v xml:space="preserve"> </v>
      </c>
      <c r="CF21" s="22">
        <f t="shared" si="55"/>
        <v>0</v>
      </c>
      <c r="CG21" s="44">
        <v>0</v>
      </c>
      <c r="CH21" s="46" t="str">
        <f t="shared" si="56"/>
        <v xml:space="preserve"> </v>
      </c>
      <c r="CI21" s="22">
        <f t="shared" si="57"/>
        <v>0</v>
      </c>
      <c r="CJ21" s="44">
        <v>0</v>
      </c>
      <c r="CK21" s="46" t="str">
        <f t="shared" si="58"/>
        <v xml:space="preserve"> </v>
      </c>
      <c r="CL21" s="22">
        <f t="shared" si="59"/>
        <v>0</v>
      </c>
      <c r="CM21" s="44">
        <v>0</v>
      </c>
      <c r="CN21" s="24"/>
    </row>
    <row r="22" spans="1:92" ht="12.75" hidden="1" customHeight="1" outlineLevel="1" x14ac:dyDescent="0.2">
      <c r="A22" s="75">
        <f>Blocks!A137</f>
        <v>137</v>
      </c>
      <c r="B22" s="46" t="e">
        <f t="shared" si="0"/>
        <v>#N/A</v>
      </c>
      <c r="C22" s="22" t="e">
        <f t="shared" si="60"/>
        <v>#N/A</v>
      </c>
      <c r="D22" s="44">
        <v>0</v>
      </c>
      <c r="E22" s="46" t="e">
        <f t="shared" si="2"/>
        <v>#N/A</v>
      </c>
      <c r="F22" s="22" t="e">
        <f t="shared" si="3"/>
        <v>#N/A</v>
      </c>
      <c r="G22" s="44">
        <v>0</v>
      </c>
      <c r="H22" s="46" t="e">
        <f t="shared" si="4"/>
        <v>#N/A</v>
      </c>
      <c r="I22" s="22" t="e">
        <f t="shared" si="5"/>
        <v>#N/A</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str">
        <f t="shared" si="26"/>
        <v xml:space="preserve"> </v>
      </c>
      <c r="AP22" s="22">
        <f t="shared" si="27"/>
        <v>0</v>
      </c>
      <c r="AQ22" s="44">
        <v>0</v>
      </c>
      <c r="AR22" s="46" t="str">
        <f t="shared" si="28"/>
        <v xml:space="preserve"> </v>
      </c>
      <c r="AS22" s="22">
        <f t="shared" si="29"/>
        <v>0</v>
      </c>
      <c r="AT22" s="44">
        <v>0</v>
      </c>
      <c r="AU22" s="46" t="str">
        <f t="shared" si="30"/>
        <v xml:space="preserve"> </v>
      </c>
      <c r="AV22" s="22">
        <f t="shared" si="31"/>
        <v>0</v>
      </c>
      <c r="AW22" s="44">
        <v>0</v>
      </c>
      <c r="AX22" s="46" t="str">
        <f t="shared" si="32"/>
        <v xml:space="preserve"> </v>
      </c>
      <c r="AY22" s="22">
        <f t="shared" si="33"/>
        <v>0</v>
      </c>
      <c r="AZ22" s="44">
        <v>0</v>
      </c>
      <c r="BA22" s="46" t="str">
        <f t="shared" si="34"/>
        <v xml:space="preserve"> </v>
      </c>
      <c r="BB22" s="22">
        <f t="shared" si="35"/>
        <v>0</v>
      </c>
      <c r="BC22" s="44">
        <v>0</v>
      </c>
      <c r="BD22" s="46" t="str">
        <f t="shared" si="36"/>
        <v xml:space="preserve"> </v>
      </c>
      <c r="BE22" s="22">
        <f t="shared" si="37"/>
        <v>0</v>
      </c>
      <c r="BF22" s="44">
        <v>0</v>
      </c>
      <c r="BG22" s="46" t="str">
        <f t="shared" si="38"/>
        <v xml:space="preserve"> </v>
      </c>
      <c r="BH22" s="22">
        <f t="shared" si="39"/>
        <v>0</v>
      </c>
      <c r="BI22" s="44">
        <v>0</v>
      </c>
      <c r="BJ22" s="46" t="str">
        <f t="shared" si="40"/>
        <v xml:space="preserve"> </v>
      </c>
      <c r="BK22" s="22">
        <f t="shared" si="41"/>
        <v>0</v>
      </c>
      <c r="BL22" s="44">
        <v>0</v>
      </c>
      <c r="BM22" s="46" t="str">
        <f t="shared" si="42"/>
        <v xml:space="preserve"> </v>
      </c>
      <c r="BN22" s="22">
        <f t="shared" si="43"/>
        <v>0</v>
      </c>
      <c r="BO22" s="44">
        <v>0</v>
      </c>
      <c r="BP22" s="46" t="str">
        <f t="shared" si="44"/>
        <v xml:space="preserve"> </v>
      </c>
      <c r="BQ22" s="22">
        <f t="shared" si="45"/>
        <v>0</v>
      </c>
      <c r="BR22" s="44">
        <v>0</v>
      </c>
      <c r="BS22" s="46" t="str">
        <f t="shared" si="46"/>
        <v xml:space="preserve"> </v>
      </c>
      <c r="BT22" s="22">
        <f t="shared" si="47"/>
        <v>0</v>
      </c>
      <c r="BU22" s="44">
        <v>0</v>
      </c>
      <c r="BV22" s="46" t="str">
        <f t="shared" si="48"/>
        <v xml:space="preserve"> </v>
      </c>
      <c r="BW22" s="22">
        <f t="shared" si="49"/>
        <v>0</v>
      </c>
      <c r="BX22" s="44">
        <v>0</v>
      </c>
      <c r="BY22" s="46" t="str">
        <f t="shared" si="50"/>
        <v xml:space="preserve"> </v>
      </c>
      <c r="BZ22" s="22">
        <f t="shared" si="51"/>
        <v>0</v>
      </c>
      <c r="CA22" s="44">
        <v>0</v>
      </c>
      <c r="CB22" s="46" t="str">
        <f t="shared" si="52"/>
        <v xml:space="preserve"> </v>
      </c>
      <c r="CC22" s="22">
        <f t="shared" si="53"/>
        <v>0</v>
      </c>
      <c r="CD22" s="44">
        <v>0</v>
      </c>
      <c r="CE22" s="46" t="str">
        <f t="shared" si="54"/>
        <v xml:space="preserve"> </v>
      </c>
      <c r="CF22" s="22">
        <f t="shared" si="55"/>
        <v>0</v>
      </c>
      <c r="CG22" s="44">
        <v>0</v>
      </c>
      <c r="CH22" s="46" t="str">
        <f t="shared" si="56"/>
        <v xml:space="preserve"> </v>
      </c>
      <c r="CI22" s="22">
        <f t="shared" si="57"/>
        <v>0</v>
      </c>
      <c r="CJ22" s="44">
        <v>0</v>
      </c>
      <c r="CK22" s="46" t="str">
        <f t="shared" si="58"/>
        <v xml:space="preserve"> </v>
      </c>
      <c r="CL22" s="22">
        <f t="shared" si="59"/>
        <v>0</v>
      </c>
      <c r="CM22" s="44">
        <v>0</v>
      </c>
      <c r="CN22" s="24"/>
    </row>
    <row r="23" spans="1:92" ht="12.75" hidden="1" customHeight="1" outlineLevel="1" x14ac:dyDescent="0.2">
      <c r="A23" s="75">
        <f>Blocks!A138</f>
        <v>138</v>
      </c>
      <c r="B23" s="46" t="e">
        <f t="shared" si="0"/>
        <v>#N/A</v>
      </c>
      <c r="C23" s="22" t="e">
        <f t="shared" si="60"/>
        <v>#N/A</v>
      </c>
      <c r="D23" s="44">
        <v>0</v>
      </c>
      <c r="E23" s="46" t="e">
        <f t="shared" si="2"/>
        <v>#N/A</v>
      </c>
      <c r="F23" s="22" t="e">
        <f t="shared" si="3"/>
        <v>#N/A</v>
      </c>
      <c r="G23" s="44">
        <v>0</v>
      </c>
      <c r="H23" s="46" t="e">
        <f t="shared" si="4"/>
        <v>#N/A</v>
      </c>
      <c r="I23" s="22" t="e">
        <f t="shared" si="5"/>
        <v>#N/A</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str">
        <f t="shared" si="26"/>
        <v xml:space="preserve"> </v>
      </c>
      <c r="AP23" s="22">
        <f t="shared" si="27"/>
        <v>0</v>
      </c>
      <c r="AQ23" s="44">
        <v>0</v>
      </c>
      <c r="AR23" s="46" t="str">
        <f t="shared" si="28"/>
        <v xml:space="preserve"> </v>
      </c>
      <c r="AS23" s="22">
        <f t="shared" si="29"/>
        <v>0</v>
      </c>
      <c r="AT23" s="44">
        <v>0</v>
      </c>
      <c r="AU23" s="46" t="str">
        <f t="shared" si="30"/>
        <v xml:space="preserve"> </v>
      </c>
      <c r="AV23" s="22">
        <f t="shared" si="31"/>
        <v>0</v>
      </c>
      <c r="AW23" s="44">
        <v>0</v>
      </c>
      <c r="AX23" s="46" t="str">
        <f t="shared" si="32"/>
        <v xml:space="preserve"> </v>
      </c>
      <c r="AY23" s="22">
        <f t="shared" si="33"/>
        <v>0</v>
      </c>
      <c r="AZ23" s="44">
        <v>0</v>
      </c>
      <c r="BA23" s="46" t="str">
        <f t="shared" si="34"/>
        <v xml:space="preserve"> </v>
      </c>
      <c r="BB23" s="22">
        <f t="shared" si="35"/>
        <v>0</v>
      </c>
      <c r="BC23" s="44">
        <v>0</v>
      </c>
      <c r="BD23" s="46" t="str">
        <f t="shared" si="36"/>
        <v xml:space="preserve"> </v>
      </c>
      <c r="BE23" s="22">
        <f t="shared" si="37"/>
        <v>0</v>
      </c>
      <c r="BF23" s="44">
        <v>0</v>
      </c>
      <c r="BG23" s="46" t="str">
        <f t="shared" si="38"/>
        <v xml:space="preserve"> </v>
      </c>
      <c r="BH23" s="22">
        <f t="shared" si="39"/>
        <v>0</v>
      </c>
      <c r="BI23" s="44">
        <v>0</v>
      </c>
      <c r="BJ23" s="46" t="str">
        <f t="shared" si="40"/>
        <v xml:space="preserve"> </v>
      </c>
      <c r="BK23" s="22">
        <f t="shared" si="41"/>
        <v>0</v>
      </c>
      <c r="BL23" s="44">
        <v>0</v>
      </c>
      <c r="BM23" s="46" t="str">
        <f t="shared" si="42"/>
        <v xml:space="preserve"> </v>
      </c>
      <c r="BN23" s="22">
        <f t="shared" si="43"/>
        <v>0</v>
      </c>
      <c r="BO23" s="44">
        <v>0</v>
      </c>
      <c r="BP23" s="46" t="str">
        <f t="shared" si="44"/>
        <v xml:space="preserve"> </v>
      </c>
      <c r="BQ23" s="22">
        <f t="shared" si="45"/>
        <v>0</v>
      </c>
      <c r="BR23" s="44">
        <v>0</v>
      </c>
      <c r="BS23" s="46" t="str">
        <f t="shared" si="46"/>
        <v xml:space="preserve"> </v>
      </c>
      <c r="BT23" s="22">
        <f t="shared" si="47"/>
        <v>0</v>
      </c>
      <c r="BU23" s="44">
        <v>0</v>
      </c>
      <c r="BV23" s="46" t="str">
        <f t="shared" si="48"/>
        <v xml:space="preserve"> </v>
      </c>
      <c r="BW23" s="22">
        <f t="shared" si="49"/>
        <v>0</v>
      </c>
      <c r="BX23" s="44">
        <v>0</v>
      </c>
      <c r="BY23" s="46" t="str">
        <f t="shared" si="50"/>
        <v xml:space="preserve"> </v>
      </c>
      <c r="BZ23" s="22">
        <f t="shared" si="51"/>
        <v>0</v>
      </c>
      <c r="CA23" s="44">
        <v>0</v>
      </c>
      <c r="CB23" s="46" t="str">
        <f t="shared" si="52"/>
        <v xml:space="preserve"> </v>
      </c>
      <c r="CC23" s="22">
        <f t="shared" si="53"/>
        <v>0</v>
      </c>
      <c r="CD23" s="44">
        <v>0</v>
      </c>
      <c r="CE23" s="46" t="str">
        <f t="shared" si="54"/>
        <v xml:space="preserve"> </v>
      </c>
      <c r="CF23" s="22">
        <f t="shared" si="55"/>
        <v>0</v>
      </c>
      <c r="CG23" s="44">
        <v>0</v>
      </c>
      <c r="CH23" s="46" t="str">
        <f t="shared" si="56"/>
        <v xml:space="preserve"> </v>
      </c>
      <c r="CI23" s="22">
        <f t="shared" si="57"/>
        <v>0</v>
      </c>
      <c r="CJ23" s="44">
        <v>0</v>
      </c>
      <c r="CK23" s="46" t="str">
        <f t="shared" si="58"/>
        <v xml:space="preserve"> </v>
      </c>
      <c r="CL23" s="22">
        <f t="shared" si="59"/>
        <v>0</v>
      </c>
      <c r="CM23" s="44">
        <v>0</v>
      </c>
      <c r="CN23" s="24"/>
    </row>
    <row r="24" spans="1:92" ht="12.75" hidden="1" customHeight="1" outlineLevel="1" x14ac:dyDescent="0.2">
      <c r="A24" s="75">
        <f>Blocks!A139</f>
        <v>139</v>
      </c>
      <c r="B24" s="46" t="e">
        <f t="shared" si="0"/>
        <v>#N/A</v>
      </c>
      <c r="C24" s="22" t="e">
        <f t="shared" si="60"/>
        <v>#N/A</v>
      </c>
      <c r="D24" s="44">
        <v>0</v>
      </c>
      <c r="E24" s="46" t="e">
        <f t="shared" si="2"/>
        <v>#N/A</v>
      </c>
      <c r="F24" s="22" t="e">
        <f t="shared" si="3"/>
        <v>#N/A</v>
      </c>
      <c r="G24" s="44">
        <v>0</v>
      </c>
      <c r="H24" s="46" t="e">
        <f t="shared" si="4"/>
        <v>#N/A</v>
      </c>
      <c r="I24" s="22" t="e">
        <f t="shared" si="5"/>
        <v>#N/A</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str">
        <f t="shared" si="26"/>
        <v xml:space="preserve"> </v>
      </c>
      <c r="AP24" s="22">
        <f t="shared" si="27"/>
        <v>0</v>
      </c>
      <c r="AQ24" s="44">
        <v>0</v>
      </c>
      <c r="AR24" s="46" t="str">
        <f t="shared" si="28"/>
        <v xml:space="preserve"> </v>
      </c>
      <c r="AS24" s="22">
        <f t="shared" si="29"/>
        <v>0</v>
      </c>
      <c r="AT24" s="44">
        <v>0</v>
      </c>
      <c r="AU24" s="46" t="str">
        <f t="shared" si="30"/>
        <v xml:space="preserve"> </v>
      </c>
      <c r="AV24" s="22">
        <f t="shared" si="31"/>
        <v>0</v>
      </c>
      <c r="AW24" s="44">
        <v>0</v>
      </c>
      <c r="AX24" s="46" t="str">
        <f t="shared" si="32"/>
        <v xml:space="preserve"> </v>
      </c>
      <c r="AY24" s="22">
        <f t="shared" si="33"/>
        <v>0</v>
      </c>
      <c r="AZ24" s="44">
        <v>0</v>
      </c>
      <c r="BA24" s="46" t="str">
        <f t="shared" si="34"/>
        <v xml:space="preserve"> </v>
      </c>
      <c r="BB24" s="22">
        <f t="shared" si="35"/>
        <v>0</v>
      </c>
      <c r="BC24" s="44">
        <v>0</v>
      </c>
      <c r="BD24" s="46" t="str">
        <f t="shared" si="36"/>
        <v xml:space="preserve"> </v>
      </c>
      <c r="BE24" s="22">
        <f t="shared" si="37"/>
        <v>0</v>
      </c>
      <c r="BF24" s="44">
        <v>0</v>
      </c>
      <c r="BG24" s="46" t="str">
        <f t="shared" si="38"/>
        <v xml:space="preserve"> </v>
      </c>
      <c r="BH24" s="22">
        <f t="shared" si="39"/>
        <v>0</v>
      </c>
      <c r="BI24" s="44">
        <v>0</v>
      </c>
      <c r="BJ24" s="46" t="str">
        <f t="shared" si="40"/>
        <v xml:space="preserve"> </v>
      </c>
      <c r="BK24" s="22">
        <f t="shared" si="41"/>
        <v>0</v>
      </c>
      <c r="BL24" s="44">
        <v>0</v>
      </c>
      <c r="BM24" s="46" t="str">
        <f t="shared" si="42"/>
        <v xml:space="preserve"> </v>
      </c>
      <c r="BN24" s="22">
        <f t="shared" si="43"/>
        <v>0</v>
      </c>
      <c r="BO24" s="44">
        <v>0</v>
      </c>
      <c r="BP24" s="46" t="str">
        <f t="shared" si="44"/>
        <v xml:space="preserve"> </v>
      </c>
      <c r="BQ24" s="22">
        <f t="shared" si="45"/>
        <v>0</v>
      </c>
      <c r="BR24" s="44">
        <v>0</v>
      </c>
      <c r="BS24" s="46" t="str">
        <f t="shared" si="46"/>
        <v xml:space="preserve"> </v>
      </c>
      <c r="BT24" s="22">
        <f t="shared" si="47"/>
        <v>0</v>
      </c>
      <c r="BU24" s="44">
        <v>0</v>
      </c>
      <c r="BV24" s="46" t="str">
        <f t="shared" si="48"/>
        <v xml:space="preserve"> </v>
      </c>
      <c r="BW24" s="22">
        <f t="shared" si="49"/>
        <v>0</v>
      </c>
      <c r="BX24" s="44">
        <v>0</v>
      </c>
      <c r="BY24" s="46" t="str">
        <f t="shared" si="50"/>
        <v xml:space="preserve"> </v>
      </c>
      <c r="BZ24" s="22">
        <f t="shared" si="51"/>
        <v>0</v>
      </c>
      <c r="CA24" s="44">
        <v>0</v>
      </c>
      <c r="CB24" s="46" t="str">
        <f t="shared" si="52"/>
        <v xml:space="preserve"> </v>
      </c>
      <c r="CC24" s="22">
        <f t="shared" si="53"/>
        <v>0</v>
      </c>
      <c r="CD24" s="44">
        <v>0</v>
      </c>
      <c r="CE24" s="46" t="str">
        <f t="shared" si="54"/>
        <v xml:space="preserve"> </v>
      </c>
      <c r="CF24" s="22">
        <f t="shared" si="55"/>
        <v>0</v>
      </c>
      <c r="CG24" s="44">
        <v>0</v>
      </c>
      <c r="CH24" s="46" t="str">
        <f t="shared" si="56"/>
        <v xml:space="preserve"> </v>
      </c>
      <c r="CI24" s="22">
        <f t="shared" si="57"/>
        <v>0</v>
      </c>
      <c r="CJ24" s="44">
        <v>0</v>
      </c>
      <c r="CK24" s="46" t="str">
        <f t="shared" si="58"/>
        <v xml:space="preserve"> </v>
      </c>
      <c r="CL24" s="22">
        <f t="shared" si="59"/>
        <v>0</v>
      </c>
      <c r="CM24" s="44">
        <v>0</v>
      </c>
      <c r="CN24" s="24"/>
    </row>
    <row r="25" spans="1:92" ht="13.5" collapsed="1" thickBot="1" x14ac:dyDescent="0.25">
      <c r="A25" s="75">
        <f>Blocks!A140</f>
        <v>140</v>
      </c>
      <c r="B25" s="47" t="e">
        <f t="shared" si="0"/>
        <v>#N/A</v>
      </c>
      <c r="C25" s="23" t="e">
        <f t="shared" si="60"/>
        <v>#N/A</v>
      </c>
      <c r="D25" s="45">
        <v>0</v>
      </c>
      <c r="E25" s="47" t="e">
        <f t="shared" si="2"/>
        <v>#N/A</v>
      </c>
      <c r="F25" s="23" t="e">
        <f t="shared" si="3"/>
        <v>#N/A</v>
      </c>
      <c r="G25" s="45">
        <v>0</v>
      </c>
      <c r="H25" s="47" t="e">
        <f t="shared" si="4"/>
        <v>#N/A</v>
      </c>
      <c r="I25" s="23" t="e">
        <f t="shared" si="5"/>
        <v>#N/A</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str">
        <f t="shared" si="26"/>
        <v xml:space="preserve"> </v>
      </c>
      <c r="AP25" s="23">
        <f t="shared" si="27"/>
        <v>0</v>
      </c>
      <c r="AQ25" s="45">
        <v>0</v>
      </c>
      <c r="AR25" s="47" t="str">
        <f t="shared" si="28"/>
        <v xml:space="preserve"> </v>
      </c>
      <c r="AS25" s="23">
        <f t="shared" si="29"/>
        <v>0</v>
      </c>
      <c r="AT25" s="45">
        <v>0</v>
      </c>
      <c r="AU25" s="47" t="str">
        <f t="shared" si="30"/>
        <v xml:space="preserve"> </v>
      </c>
      <c r="AV25" s="23">
        <f t="shared" si="31"/>
        <v>0</v>
      </c>
      <c r="AW25" s="45">
        <v>0</v>
      </c>
      <c r="AX25" s="47" t="str">
        <f t="shared" si="32"/>
        <v xml:space="preserve"> </v>
      </c>
      <c r="AY25" s="23">
        <f t="shared" si="33"/>
        <v>0</v>
      </c>
      <c r="AZ25" s="45">
        <v>0</v>
      </c>
      <c r="BA25" s="47" t="str">
        <f t="shared" si="34"/>
        <v xml:space="preserve"> </v>
      </c>
      <c r="BB25" s="23">
        <f t="shared" si="35"/>
        <v>0</v>
      </c>
      <c r="BC25" s="45">
        <v>0</v>
      </c>
      <c r="BD25" s="47" t="str">
        <f t="shared" si="36"/>
        <v xml:space="preserve"> </v>
      </c>
      <c r="BE25" s="23">
        <f t="shared" si="37"/>
        <v>0</v>
      </c>
      <c r="BF25" s="45">
        <v>0</v>
      </c>
      <c r="BG25" s="47" t="str">
        <f t="shared" si="38"/>
        <v xml:space="preserve"> </v>
      </c>
      <c r="BH25" s="23">
        <f t="shared" si="39"/>
        <v>0</v>
      </c>
      <c r="BI25" s="45">
        <v>0</v>
      </c>
      <c r="BJ25" s="47" t="str">
        <f t="shared" si="40"/>
        <v xml:space="preserve"> </v>
      </c>
      <c r="BK25" s="23">
        <f t="shared" si="41"/>
        <v>0</v>
      </c>
      <c r="BL25" s="45">
        <v>0</v>
      </c>
      <c r="BM25" s="47" t="str">
        <f t="shared" si="42"/>
        <v xml:space="preserve"> </v>
      </c>
      <c r="BN25" s="23">
        <f t="shared" si="43"/>
        <v>0</v>
      </c>
      <c r="BO25" s="45">
        <v>0</v>
      </c>
      <c r="BP25" s="47" t="str">
        <f t="shared" si="44"/>
        <v xml:space="preserve"> </v>
      </c>
      <c r="BQ25" s="23">
        <f t="shared" si="45"/>
        <v>0</v>
      </c>
      <c r="BR25" s="45">
        <v>0</v>
      </c>
      <c r="BS25" s="47" t="str">
        <f t="shared" si="46"/>
        <v xml:space="preserve"> </v>
      </c>
      <c r="BT25" s="23">
        <f t="shared" si="47"/>
        <v>0</v>
      </c>
      <c r="BU25" s="45">
        <v>0</v>
      </c>
      <c r="BV25" s="47" t="str">
        <f t="shared" si="48"/>
        <v xml:space="preserve"> </v>
      </c>
      <c r="BW25" s="23">
        <f t="shared" si="49"/>
        <v>0</v>
      </c>
      <c r="BX25" s="45">
        <v>0</v>
      </c>
      <c r="BY25" s="47" t="str">
        <f t="shared" si="50"/>
        <v xml:space="preserve"> </v>
      </c>
      <c r="BZ25" s="23">
        <f t="shared" si="51"/>
        <v>0</v>
      </c>
      <c r="CA25" s="45">
        <v>0</v>
      </c>
      <c r="CB25" s="47" t="str">
        <f t="shared" si="52"/>
        <v xml:space="preserve"> </v>
      </c>
      <c r="CC25" s="23">
        <f t="shared" si="53"/>
        <v>0</v>
      </c>
      <c r="CD25" s="45">
        <v>0</v>
      </c>
      <c r="CE25" s="47" t="str">
        <f t="shared" si="54"/>
        <v xml:space="preserve"> </v>
      </c>
      <c r="CF25" s="23">
        <f t="shared" si="55"/>
        <v>0</v>
      </c>
      <c r="CG25" s="45">
        <v>0</v>
      </c>
      <c r="CH25" s="47" t="str">
        <f t="shared" si="56"/>
        <v xml:space="preserve"> </v>
      </c>
      <c r="CI25" s="23">
        <f t="shared" si="57"/>
        <v>0</v>
      </c>
      <c r="CJ25" s="45">
        <v>0</v>
      </c>
      <c r="CK25" s="47" t="str">
        <f t="shared" si="58"/>
        <v xml:space="preserve"> </v>
      </c>
      <c r="CL25" s="23">
        <f t="shared" si="59"/>
        <v>0</v>
      </c>
      <c r="CM25" s="45">
        <v>0</v>
      </c>
      <c r="CN25" s="24"/>
    </row>
    <row r="26" spans="1:92" s="16" customFormat="1" ht="15.75" customHeight="1" thickBot="1" x14ac:dyDescent="0.25">
      <c r="A26" s="255" t="s">
        <v>58</v>
      </c>
      <c r="B26" s="252" t="s">
        <v>5158</v>
      </c>
      <c r="C26" s="253"/>
      <c r="D26" s="254"/>
      <c r="E26" s="252" t="s">
        <v>5159</v>
      </c>
      <c r="F26" s="253"/>
      <c r="G26" s="254"/>
      <c r="H26" s="252" t="s">
        <v>5154</v>
      </c>
      <c r="I26" s="253"/>
      <c r="J26" s="254"/>
      <c r="K26" s="252" t="s">
        <v>29</v>
      </c>
      <c r="L26" s="253"/>
      <c r="M26" s="254"/>
      <c r="N26" s="252" t="s">
        <v>29</v>
      </c>
      <c r="O26" s="253"/>
      <c r="P26" s="254"/>
      <c r="Q26" s="252" t="s">
        <v>29</v>
      </c>
      <c r="R26" s="253"/>
      <c r="S26" s="254"/>
      <c r="T26" s="252" t="s">
        <v>29</v>
      </c>
      <c r="U26" s="253"/>
      <c r="V26" s="254"/>
      <c r="W26" s="252" t="s">
        <v>29</v>
      </c>
      <c r="X26" s="253"/>
      <c r="Y26" s="254"/>
      <c r="Z26" s="249" t="s">
        <v>29</v>
      </c>
      <c r="AA26" s="250"/>
      <c r="AB26" s="251"/>
      <c r="AC26" s="249" t="s">
        <v>29</v>
      </c>
      <c r="AD26" s="250"/>
      <c r="AE26" s="251"/>
      <c r="AF26" s="249" t="s">
        <v>29</v>
      </c>
      <c r="AG26" s="250"/>
      <c r="AH26" s="251"/>
      <c r="AI26" s="249" t="s">
        <v>29</v>
      </c>
      <c r="AJ26" s="250"/>
      <c r="AK26" s="251"/>
      <c r="AL26" s="249" t="s">
        <v>29</v>
      </c>
      <c r="AM26" s="250"/>
      <c r="AN26" s="251"/>
      <c r="AO26" s="249" t="s">
        <v>29</v>
      </c>
      <c r="AP26" s="250"/>
      <c r="AQ26" s="251"/>
      <c r="AR26" s="249" t="s">
        <v>29</v>
      </c>
      <c r="AS26" s="250"/>
      <c r="AT26" s="251"/>
      <c r="AU26" s="249" t="s">
        <v>29</v>
      </c>
      <c r="AV26" s="250"/>
      <c r="AW26" s="251"/>
      <c r="AX26" s="249" t="s">
        <v>29</v>
      </c>
      <c r="AY26" s="250"/>
      <c r="AZ26" s="251"/>
      <c r="BA26" s="249" t="s">
        <v>29</v>
      </c>
      <c r="BB26" s="250"/>
      <c r="BC26" s="251"/>
      <c r="BD26" s="249" t="s">
        <v>29</v>
      </c>
      <c r="BE26" s="250"/>
      <c r="BF26" s="251"/>
      <c r="BG26" s="249" t="s">
        <v>29</v>
      </c>
      <c r="BH26" s="250"/>
      <c r="BI26" s="251"/>
      <c r="BJ26" s="249" t="s">
        <v>29</v>
      </c>
      <c r="BK26" s="250"/>
      <c r="BL26" s="251"/>
      <c r="BM26" s="249" t="s">
        <v>29</v>
      </c>
      <c r="BN26" s="250"/>
      <c r="BO26" s="251"/>
      <c r="BP26" s="249" t="s">
        <v>29</v>
      </c>
      <c r="BQ26" s="250"/>
      <c r="BR26" s="251"/>
      <c r="BS26" s="249" t="s">
        <v>29</v>
      </c>
      <c r="BT26" s="250"/>
      <c r="BU26" s="251"/>
      <c r="BV26" s="249" t="s">
        <v>29</v>
      </c>
      <c r="BW26" s="250"/>
      <c r="BX26" s="251"/>
      <c r="BY26" s="249" t="s">
        <v>29</v>
      </c>
      <c r="BZ26" s="250"/>
      <c r="CA26" s="251"/>
      <c r="CB26" s="249" t="s">
        <v>29</v>
      </c>
      <c r="CC26" s="250"/>
      <c r="CD26" s="251"/>
      <c r="CE26" s="249" t="s">
        <v>29</v>
      </c>
      <c r="CF26" s="250"/>
      <c r="CG26" s="251"/>
      <c r="CH26" s="249" t="s">
        <v>29</v>
      </c>
      <c r="CI26" s="250"/>
      <c r="CJ26" s="251"/>
      <c r="CK26" s="249" t="s">
        <v>29</v>
      </c>
      <c r="CL26" s="250"/>
      <c r="CM26" s="251"/>
      <c r="CN26" s="78"/>
    </row>
    <row r="27" spans="1:92" s="16" customFormat="1" ht="14.25" customHeight="1" x14ac:dyDescent="0.2">
      <c r="A27" s="255"/>
      <c r="B27" s="242" t="str">
        <f>"["&amp;VLOOKUP(B$26,FPlookup,2,FALSE)&amp;"]"</f>
        <v>[telekinetic]</v>
      </c>
      <c r="C27" s="243"/>
      <c r="D27" s="244"/>
      <c r="E27" s="242" t="str">
        <f>"["&amp;VLOOKUP(E$26,FPlookup,2,FALSE)&amp;"]"</f>
        <v>[]</v>
      </c>
      <c r="F27" s="243"/>
      <c r="G27" s="244"/>
      <c r="H27" s="242" t="str">
        <f>"["&amp;VLOOKUP(H$26,FPlookup,2,FALSE)&amp;"]"</f>
        <v>[]</v>
      </c>
      <c r="I27" s="243"/>
      <c r="J27" s="244"/>
      <c r="K27" s="242" t="str">
        <f>"["&amp;VLOOKUP(K$26,FPlookup,2,FALSE)&amp;"]"</f>
        <v>[]</v>
      </c>
      <c r="L27" s="243"/>
      <c r="M27" s="244"/>
      <c r="N27" s="242" t="str">
        <f>"["&amp;VLOOKUP(N$26,FPlookup,2,FALSE)&amp;"]"</f>
        <v>[]</v>
      </c>
      <c r="O27" s="243"/>
      <c r="P27" s="244"/>
      <c r="Q27" s="242" t="str">
        <f>"["&amp;VLOOKUP(Q$26,FPlookup,2,FALSE)&amp;"]"</f>
        <v>[]</v>
      </c>
      <c r="R27" s="243"/>
      <c r="S27" s="244"/>
      <c r="T27" s="242" t="str">
        <f>"["&amp;VLOOKUP(T$26,FPlookup,2,FALSE)&amp;"]"</f>
        <v>[]</v>
      </c>
      <c r="U27" s="243"/>
      <c r="V27" s="244"/>
      <c r="W27" s="242" t="str">
        <f>"["&amp;VLOOKUP(W$26,FPlookup,2,FALSE)&amp;"]"</f>
        <v>[]</v>
      </c>
      <c r="X27" s="243"/>
      <c r="Y27" s="244"/>
      <c r="Z27" s="242" t="str">
        <f>"["&amp;VLOOKUP(Z$26,FPlookup,2,FALSE)&amp;"]"</f>
        <v>[]</v>
      </c>
      <c r="AA27" s="243"/>
      <c r="AB27" s="244"/>
      <c r="AC27" s="242" t="str">
        <f>"["&amp;VLOOKUP(AC$26,FPlookup,2,FALSE)&amp;"]"</f>
        <v>[]</v>
      </c>
      <c r="AD27" s="243"/>
      <c r="AE27" s="244"/>
      <c r="AF27" s="242" t="str">
        <f>"["&amp;VLOOKUP(AF$26,FPlookup,2,FALSE)&amp;"]"</f>
        <v>[]</v>
      </c>
      <c r="AG27" s="243"/>
      <c r="AH27" s="244"/>
      <c r="AI27" s="242" t="str">
        <f>"["&amp;VLOOKUP(AI$26,FPlookup,2,FALSE)&amp;"]"</f>
        <v>[]</v>
      </c>
      <c r="AJ27" s="243"/>
      <c r="AK27" s="244"/>
      <c r="AL27" s="242" t="str">
        <f>"["&amp;VLOOKUP(AL$26,FPlookup,2,FALSE)&amp;"]"</f>
        <v>[]</v>
      </c>
      <c r="AM27" s="243"/>
      <c r="AN27" s="244"/>
      <c r="AO27" s="242" t="str">
        <f>"["&amp;VLOOKUP(AO$26,FPlookup,2,FALSE)&amp;"]"</f>
        <v>[]</v>
      </c>
      <c r="AP27" s="243"/>
      <c r="AQ27" s="244"/>
      <c r="AR27" s="242" t="str">
        <f>"["&amp;VLOOKUP(AR$26,FPlookup,2,FALSE)&amp;"]"</f>
        <v>[]</v>
      </c>
      <c r="AS27" s="243"/>
      <c r="AT27" s="244"/>
      <c r="AU27" s="242" t="str">
        <f>"["&amp;VLOOKUP(AU$26,FPlookup,2,FALSE)&amp;"]"</f>
        <v>[]</v>
      </c>
      <c r="AV27" s="243"/>
      <c r="AW27" s="244"/>
      <c r="AX27" s="242" t="str">
        <f>"["&amp;VLOOKUP(AX$26,FPlookup,2,FALSE)&amp;"]"</f>
        <v>[]</v>
      </c>
      <c r="AY27" s="243"/>
      <c r="AZ27" s="244"/>
      <c r="BA27" s="242" t="str">
        <f>"["&amp;VLOOKUP(BA$26,FPlookup,2,FALSE)&amp;"]"</f>
        <v>[]</v>
      </c>
      <c r="BB27" s="243"/>
      <c r="BC27" s="244"/>
      <c r="BD27" s="242" t="str">
        <f>"["&amp;VLOOKUP(BD$26,FPlookup,2,FALSE)&amp;"]"</f>
        <v>[]</v>
      </c>
      <c r="BE27" s="243"/>
      <c r="BF27" s="244"/>
      <c r="BG27" s="242" t="str">
        <f>"["&amp;VLOOKUP(BG$26,FPlookup,2,FALSE)&amp;"]"</f>
        <v>[]</v>
      </c>
      <c r="BH27" s="243"/>
      <c r="BI27" s="244"/>
      <c r="BJ27" s="242" t="str">
        <f>"["&amp;VLOOKUP(BJ$26,FPlookup,2,FALSE)&amp;"]"</f>
        <v>[]</v>
      </c>
      <c r="BK27" s="243"/>
      <c r="BL27" s="244"/>
      <c r="BM27" s="242" t="str">
        <f>"["&amp;VLOOKUP(BM$26,FPlookup,2,FALSE)&amp;"]"</f>
        <v>[]</v>
      </c>
      <c r="BN27" s="243"/>
      <c r="BO27" s="244"/>
      <c r="BP27" s="242" t="str">
        <f>"["&amp;VLOOKUP(BP$26,FPlookup,2,FALSE)&amp;"]"</f>
        <v>[]</v>
      </c>
      <c r="BQ27" s="243"/>
      <c r="BR27" s="244"/>
      <c r="BS27" s="242" t="str">
        <f>"["&amp;VLOOKUP(BS$26,FPlookup,2,FALSE)&amp;"]"</f>
        <v>[]</v>
      </c>
      <c r="BT27" s="243"/>
      <c r="BU27" s="244"/>
      <c r="BV27" s="242" t="str">
        <f>"["&amp;VLOOKUP(BV$26,FPlookup,2,FALSE)&amp;"]"</f>
        <v>[]</v>
      </c>
      <c r="BW27" s="243"/>
      <c r="BX27" s="244"/>
      <c r="BY27" s="242" t="str">
        <f>"["&amp;VLOOKUP(BY$26,FPlookup,2,FALSE)&amp;"]"</f>
        <v>[]</v>
      </c>
      <c r="BZ27" s="243"/>
      <c r="CA27" s="244"/>
      <c r="CB27" s="242" t="str">
        <f>"["&amp;VLOOKUP(CB$26,FPlookup,2,FALSE)&amp;"]"</f>
        <v>[]</v>
      </c>
      <c r="CC27" s="243"/>
      <c r="CD27" s="244"/>
      <c r="CE27" s="242" t="str">
        <f>"["&amp;VLOOKUP(CE$26,FPlookup,2,FALSE)&amp;"]"</f>
        <v>[]</v>
      </c>
      <c r="CF27" s="243"/>
      <c r="CG27" s="244"/>
      <c r="CH27" s="242" t="str">
        <f>"["&amp;VLOOKUP(CH$26,FPlookup,2,FALSE)&amp;"]"</f>
        <v>[]</v>
      </c>
      <c r="CI27" s="243"/>
      <c r="CJ27" s="244"/>
      <c r="CK27" s="242" t="str">
        <f>"["&amp;VLOOKUP(CK$26,FPlookup,2,FALSE)&amp;"]"</f>
        <v>[]</v>
      </c>
      <c r="CL27" s="243"/>
      <c r="CM27" s="244"/>
      <c r="CN27" s="78"/>
    </row>
    <row r="28" spans="1:92" s="50" customFormat="1" ht="159.75" customHeight="1" thickBot="1" x14ac:dyDescent="0.25">
      <c r="A28" s="255"/>
      <c r="B28" s="245" t="str">
        <f>VLOOKUP(B26,FPlookup,14,FALSE)</f>
        <v>Force Slam (standard; all targets within a 6 square cone) • Telekinetic
{Use the Force} vs. Will, deal 4d6 damage and targets are knocked prone; half damage on a miss
Spend a Force Point to deal +2d6 damage</v>
      </c>
      <c r="C28" s="246"/>
      <c r="D28" s="247"/>
      <c r="E28" s="245" t="str">
        <f>VLOOKUP(E26,FPlookup,14,FALSE)</f>
        <v>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v>
      </c>
      <c r="F28" s="246"/>
      <c r="G28" s="247"/>
      <c r="H28" s="245" t="str">
        <f>VLOOKUP(H26,FPlookup,14,FALSE)</f>
        <v>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v>
      </c>
      <c r="I28" s="246"/>
      <c r="J28" s="247"/>
      <c r="K28" s="245" t="str">
        <f>VLOOKUP(K26,FPlookup,14,FALSE)</f>
        <v xml:space="preserve"> </v>
      </c>
      <c r="L28" s="246"/>
      <c r="M28" s="247"/>
      <c r="N28" s="245" t="str">
        <f>VLOOKUP(N26,FPlookup,14,FALSE)</f>
        <v xml:space="preserve"> </v>
      </c>
      <c r="O28" s="246"/>
      <c r="P28" s="247"/>
      <c r="Q28" s="245" t="str">
        <f>VLOOKUP(Q26,FPlookup,14,FALSE)</f>
        <v xml:space="preserve"> </v>
      </c>
      <c r="R28" s="246"/>
      <c r="S28" s="247"/>
      <c r="T28" s="245" t="str">
        <f>VLOOKUP(T26,FPlookup,14,FALSE)</f>
        <v xml:space="preserve"> </v>
      </c>
      <c r="U28" s="246"/>
      <c r="V28" s="247"/>
      <c r="W28" s="245" t="str">
        <f>VLOOKUP(W26,FPlookup,14,FALSE)</f>
        <v xml:space="preserve"> </v>
      </c>
      <c r="X28" s="246"/>
      <c r="Y28" s="247"/>
      <c r="Z28" s="245" t="str">
        <f>VLOOKUP(Z26,FPlookup,14,FALSE)</f>
        <v xml:space="preserve"> </v>
      </c>
      <c r="AA28" s="246"/>
      <c r="AB28" s="247"/>
      <c r="AC28" s="245" t="str">
        <f>VLOOKUP(AC26,FPlookup,14,FALSE)</f>
        <v xml:space="preserve"> </v>
      </c>
      <c r="AD28" s="246"/>
      <c r="AE28" s="247"/>
      <c r="AF28" s="245" t="str">
        <f>VLOOKUP(AF26,FPlookup,14,FALSE)</f>
        <v xml:space="preserve"> </v>
      </c>
      <c r="AG28" s="246"/>
      <c r="AH28" s="247"/>
      <c r="AI28" s="245" t="str">
        <f>VLOOKUP(AI26,FPlookup,14,FALSE)</f>
        <v xml:space="preserve"> </v>
      </c>
      <c r="AJ28" s="246"/>
      <c r="AK28" s="247"/>
      <c r="AL28" s="245" t="str">
        <f>VLOOKUP(AL26,FPlookup,14,FALSE)</f>
        <v xml:space="preserve"> </v>
      </c>
      <c r="AM28" s="246"/>
      <c r="AN28" s="247"/>
      <c r="AO28" s="245" t="str">
        <f>VLOOKUP(AO26,FPlookup,14,FALSE)</f>
        <v xml:space="preserve"> </v>
      </c>
      <c r="AP28" s="246"/>
      <c r="AQ28" s="247"/>
      <c r="AR28" s="245" t="str">
        <f>VLOOKUP(AR26,FPlookup,14,FALSE)</f>
        <v xml:space="preserve"> </v>
      </c>
      <c r="AS28" s="246"/>
      <c r="AT28" s="247"/>
      <c r="AU28" s="245" t="str">
        <f>VLOOKUP(AU26,FPlookup,14,FALSE)</f>
        <v xml:space="preserve"> </v>
      </c>
      <c r="AV28" s="246"/>
      <c r="AW28" s="247"/>
      <c r="AX28" s="245" t="str">
        <f>VLOOKUP(AX26,FPlookup,14,FALSE)</f>
        <v xml:space="preserve"> </v>
      </c>
      <c r="AY28" s="246"/>
      <c r="AZ28" s="247"/>
      <c r="BA28" s="245" t="str">
        <f>VLOOKUP(BA26,FPlookup,14,FALSE)</f>
        <v xml:space="preserve"> </v>
      </c>
      <c r="BB28" s="246"/>
      <c r="BC28" s="247"/>
      <c r="BD28" s="245" t="str">
        <f>VLOOKUP(BD26,FPlookup,14,FALSE)</f>
        <v xml:space="preserve"> </v>
      </c>
      <c r="BE28" s="246"/>
      <c r="BF28" s="247"/>
      <c r="BG28" s="245" t="str">
        <f>VLOOKUP(BG26,FPlookup,14,FALSE)</f>
        <v xml:space="preserve"> </v>
      </c>
      <c r="BH28" s="246"/>
      <c r="BI28" s="247"/>
      <c r="BJ28" s="245" t="str">
        <f>VLOOKUP(BJ26,FPlookup,14,FALSE)</f>
        <v xml:space="preserve"> </v>
      </c>
      <c r="BK28" s="246"/>
      <c r="BL28" s="247"/>
      <c r="BM28" s="245" t="str">
        <f>VLOOKUP(BM26,FPlookup,14,FALSE)</f>
        <v xml:space="preserve"> </v>
      </c>
      <c r="BN28" s="246"/>
      <c r="BO28" s="247"/>
      <c r="BP28" s="245" t="str">
        <f>VLOOKUP(BP26,FPlookup,14,FALSE)</f>
        <v xml:space="preserve"> </v>
      </c>
      <c r="BQ28" s="246"/>
      <c r="BR28" s="247"/>
      <c r="BS28" s="245" t="str">
        <f>VLOOKUP(BS26,FPlookup,14,FALSE)</f>
        <v xml:space="preserve"> </v>
      </c>
      <c r="BT28" s="246"/>
      <c r="BU28" s="247"/>
      <c r="BV28" s="245" t="str">
        <f>VLOOKUP(BV26,FPlookup,14,FALSE)</f>
        <v xml:space="preserve"> </v>
      </c>
      <c r="BW28" s="246"/>
      <c r="BX28" s="247"/>
      <c r="BY28" s="245" t="str">
        <f>VLOOKUP(BY26,FPlookup,14,FALSE)</f>
        <v xml:space="preserve"> </v>
      </c>
      <c r="BZ28" s="246"/>
      <c r="CA28" s="247"/>
      <c r="CB28" s="245" t="str">
        <f>VLOOKUP(CB26,FPlookup,14,FALSE)</f>
        <v xml:space="preserve"> </v>
      </c>
      <c r="CC28" s="246"/>
      <c r="CD28" s="247"/>
      <c r="CE28" s="245" t="str">
        <f>VLOOKUP(CE26,FPlookup,14,FALSE)</f>
        <v xml:space="preserve"> </v>
      </c>
      <c r="CF28" s="246"/>
      <c r="CG28" s="247"/>
      <c r="CH28" s="245" t="str">
        <f>VLOOKUP(CH26,FPlookup,14,FALSE)</f>
        <v xml:space="preserve"> </v>
      </c>
      <c r="CI28" s="246"/>
      <c r="CJ28" s="247"/>
      <c r="CK28" s="245" t="str">
        <f>VLOOKUP(CK26,FPlookup,14,FALSE)</f>
        <v xml:space="preserve"> </v>
      </c>
      <c r="CL28" s="246"/>
      <c r="CM28" s="247"/>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A26:A28"/>
    <mergeCell ref="H26:J26"/>
    <mergeCell ref="H27:J27"/>
    <mergeCell ref="H28:J28"/>
    <mergeCell ref="K26:M26"/>
    <mergeCell ref="K27:M27"/>
    <mergeCell ref="K28:M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29" priority="62">
      <formula>C4=0</formula>
    </cfRule>
  </conditionalFormatting>
  <conditionalFormatting sqref="E4:E25">
    <cfRule type="expression" dxfId="28" priority="29">
      <formula>F4=0</formula>
    </cfRule>
  </conditionalFormatting>
  <conditionalFormatting sqref="CK4:CK25">
    <cfRule type="expression" dxfId="27" priority="1">
      <formula>CL4=0</formula>
    </cfRule>
  </conditionalFormatting>
  <conditionalFormatting sqref="H4:H25">
    <cfRule type="expression" dxfId="26" priority="28">
      <formula>I4=0</formula>
    </cfRule>
  </conditionalFormatting>
  <conditionalFormatting sqref="K4:K25">
    <cfRule type="expression" dxfId="25" priority="27">
      <formula>L4=0</formula>
    </cfRule>
  </conditionalFormatting>
  <conditionalFormatting sqref="N4:N25">
    <cfRule type="expression" dxfId="24" priority="26">
      <formula>O4=0</formula>
    </cfRule>
  </conditionalFormatting>
  <conditionalFormatting sqref="Q4:Q25">
    <cfRule type="expression" dxfId="23" priority="25">
      <formula>R4=0</formula>
    </cfRule>
  </conditionalFormatting>
  <conditionalFormatting sqref="T4:T25">
    <cfRule type="expression" dxfId="22" priority="24">
      <formula>U4=0</formula>
    </cfRule>
  </conditionalFormatting>
  <conditionalFormatting sqref="W4:W25">
    <cfRule type="expression" dxfId="21" priority="23">
      <formula>X4=0</formula>
    </cfRule>
  </conditionalFormatting>
  <conditionalFormatting sqref="Z4:Z25">
    <cfRule type="expression" dxfId="20" priority="22">
      <formula>AA4=0</formula>
    </cfRule>
  </conditionalFormatting>
  <conditionalFormatting sqref="AC4:AC25">
    <cfRule type="expression" dxfId="19" priority="21">
      <formula>AD4=0</formula>
    </cfRule>
  </conditionalFormatting>
  <conditionalFormatting sqref="AF4:AF25">
    <cfRule type="expression" dxfId="18" priority="20">
      <formula>AG4=0</formula>
    </cfRule>
  </conditionalFormatting>
  <conditionalFormatting sqref="AI4:AI25">
    <cfRule type="expression" dxfId="17" priority="19">
      <formula>AJ4=0</formula>
    </cfRule>
  </conditionalFormatting>
  <conditionalFormatting sqref="AL4:AL25">
    <cfRule type="expression" dxfId="16" priority="18">
      <formula>AM4=0</formula>
    </cfRule>
  </conditionalFormatting>
  <conditionalFormatting sqref="AO4:AO25">
    <cfRule type="expression" dxfId="15" priority="17">
      <formula>AP4=0</formula>
    </cfRule>
  </conditionalFormatting>
  <conditionalFormatting sqref="AR4:AR25">
    <cfRule type="expression" dxfId="14" priority="16">
      <formula>AS4=0</formula>
    </cfRule>
  </conditionalFormatting>
  <conditionalFormatting sqref="AU4:AU25">
    <cfRule type="expression" dxfId="13" priority="15">
      <formula>AV4=0</formula>
    </cfRule>
  </conditionalFormatting>
  <conditionalFormatting sqref="AX4:AX25">
    <cfRule type="expression" dxfId="12" priority="14">
      <formula>AY4=0</formula>
    </cfRule>
  </conditionalFormatting>
  <conditionalFormatting sqref="BA4:BA25">
    <cfRule type="expression" dxfId="11" priority="13">
      <formula>BB4=0</formula>
    </cfRule>
  </conditionalFormatting>
  <conditionalFormatting sqref="BD4:BD25">
    <cfRule type="expression" dxfId="10" priority="12">
      <formula>BE4=0</formula>
    </cfRule>
  </conditionalFormatting>
  <conditionalFormatting sqref="BG4:BG25">
    <cfRule type="expression" dxfId="9" priority="11">
      <formula>BH4=0</formula>
    </cfRule>
  </conditionalFormatting>
  <conditionalFormatting sqref="BJ4:BJ25">
    <cfRule type="expression" dxfId="8" priority="10">
      <formula>BK4=0</formula>
    </cfRule>
  </conditionalFormatting>
  <conditionalFormatting sqref="BM4:BM25">
    <cfRule type="expression" dxfId="7" priority="9">
      <formula>BN4=0</formula>
    </cfRule>
  </conditionalFormatting>
  <conditionalFormatting sqref="BP4:BP25">
    <cfRule type="expression" dxfId="6" priority="8">
      <formula>BQ4=0</formula>
    </cfRule>
  </conditionalFormatting>
  <conditionalFormatting sqref="BS4:BS25">
    <cfRule type="expression" dxfId="5" priority="7">
      <formula>BT4=0</formula>
    </cfRule>
  </conditionalFormatting>
  <conditionalFormatting sqref="BV4:BV25">
    <cfRule type="expression" dxfId="4" priority="6">
      <formula>BW4=0</formula>
    </cfRule>
  </conditionalFormatting>
  <conditionalFormatting sqref="BY4:BY25">
    <cfRule type="expression" dxfId="3" priority="5">
      <formula>BZ4=0</formula>
    </cfRule>
  </conditionalFormatting>
  <conditionalFormatting sqref="CB4:CB25">
    <cfRule type="expression" dxfId="2" priority="4">
      <formula>CC4=0</formula>
    </cfRule>
  </conditionalFormatting>
  <conditionalFormatting sqref="CE4:CE25">
    <cfRule type="expression" dxfId="1" priority="3">
      <formula>CF4=0</formula>
    </cfRule>
  </conditionalFormatting>
  <conditionalFormatting sqref="CH4:CH25">
    <cfRule type="expression" dxfId="0"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3" sqref="B3"/>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192" t="s">
        <v>5155</v>
      </c>
      <c r="C3" s="72"/>
      <c r="D3" s="70" t="s">
        <v>3497</v>
      </c>
      <c r="E3" s="72"/>
    </row>
    <row r="4" spans="1:5" s="56" customFormat="1" ht="15" x14ac:dyDescent="0.2">
      <c r="A4" s="72"/>
      <c r="B4" s="69" t="str">
        <f>VLOOKUP(B3,Talents,2,FALSE)&amp;" - "&amp;VLOOKUP(B3,Talents,4,FALSE)</f>
        <v>Force Traditions [Baran Do Sage] - JATM 75</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1/day spend 10 min &amp; once later in day negate an attack as long as not nat 20, if don't use regain FP</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4941</v>
      </c>
      <c r="K4" t="s">
        <v>77</v>
      </c>
      <c r="L4" t="s">
        <v>83</v>
      </c>
      <c r="M4" s="29" t="s">
        <v>34</v>
      </c>
      <c r="N4" s="28" t="s">
        <v>4942</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4943</v>
      </c>
      <c r="L7" t="s">
        <v>89</v>
      </c>
      <c r="N7" s="28" t="s">
        <v>4944</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4945</v>
      </c>
      <c r="L10" t="s">
        <v>83</v>
      </c>
      <c r="N10" s="28" t="s">
        <v>4946</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4947</v>
      </c>
      <c r="H13" t="s">
        <v>101</v>
      </c>
      <c r="L13" t="s">
        <v>102</v>
      </c>
      <c r="M13" s="29" t="s">
        <v>34</v>
      </c>
      <c r="N13" s="28" t="s">
        <v>4948</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4949</v>
      </c>
      <c r="I18" t="s">
        <v>77</v>
      </c>
      <c r="L18" t="s">
        <v>114</v>
      </c>
      <c r="M18" s="29" t="s">
        <v>34</v>
      </c>
      <c r="N18" s="28" t="s">
        <v>4950</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4951</v>
      </c>
      <c r="L26">
        <v>96</v>
      </c>
      <c r="M26" s="29" t="s">
        <v>140</v>
      </c>
      <c r="N26" s="28" t="s">
        <v>4952</v>
      </c>
    </row>
    <row r="27" spans="1:14" ht="89.25" x14ac:dyDescent="0.2">
      <c r="A27" t="s">
        <v>141</v>
      </c>
      <c r="B27" t="s">
        <v>99</v>
      </c>
      <c r="C27" t="s">
        <v>85</v>
      </c>
      <c r="D27" t="s">
        <v>142</v>
      </c>
      <c r="E27">
        <v>12</v>
      </c>
      <c r="F27" t="s">
        <v>82</v>
      </c>
      <c r="G27" s="28" t="s">
        <v>4953</v>
      </c>
      <c r="H27" t="s">
        <v>101</v>
      </c>
      <c r="L27" t="s">
        <v>128</v>
      </c>
      <c r="M27" s="29" t="s">
        <v>143</v>
      </c>
      <c r="N27" s="28" t="s">
        <v>4954</v>
      </c>
    </row>
    <row r="28" spans="1:14" ht="51" x14ac:dyDescent="0.2">
      <c r="A28" t="s">
        <v>144</v>
      </c>
      <c r="B28" t="s">
        <v>74</v>
      </c>
      <c r="C28" t="s">
        <v>104</v>
      </c>
      <c r="D28" t="s">
        <v>86</v>
      </c>
      <c r="G28" s="28" t="s">
        <v>4955</v>
      </c>
      <c r="I28" t="s">
        <v>77</v>
      </c>
      <c r="L28" t="s">
        <v>136</v>
      </c>
      <c r="M28" s="29" t="s">
        <v>4576</v>
      </c>
      <c r="N28" s="28" t="s">
        <v>4956</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4957</v>
      </c>
      <c r="L30" t="s">
        <v>149</v>
      </c>
      <c r="M30" s="29" t="s">
        <v>34</v>
      </c>
      <c r="N30" s="28" t="s">
        <v>4958</v>
      </c>
    </row>
    <row r="31" spans="1:14" ht="51" x14ac:dyDescent="0.2">
      <c r="A31" t="s">
        <v>150</v>
      </c>
      <c r="C31" t="s">
        <v>75</v>
      </c>
      <c r="D31" t="s">
        <v>4580</v>
      </c>
      <c r="E31">
        <v>12</v>
      </c>
      <c r="F31" t="s">
        <v>82</v>
      </c>
      <c r="G31" s="28" t="s">
        <v>4959</v>
      </c>
      <c r="K31" t="s">
        <v>77</v>
      </c>
      <c r="L31">
        <v>97</v>
      </c>
      <c r="M31" s="29" t="s">
        <v>34</v>
      </c>
      <c r="N31" s="28" t="s">
        <v>4960</v>
      </c>
    </row>
    <row r="32" spans="1:14" ht="102" x14ac:dyDescent="0.2">
      <c r="A32" t="s">
        <v>151</v>
      </c>
      <c r="B32" t="s">
        <v>80</v>
      </c>
      <c r="C32" t="s">
        <v>75</v>
      </c>
      <c r="D32" t="s">
        <v>4580</v>
      </c>
      <c r="E32">
        <v>12</v>
      </c>
      <c r="F32" t="s">
        <v>82</v>
      </c>
      <c r="G32" s="28" t="s">
        <v>4961</v>
      </c>
      <c r="K32" t="s">
        <v>77</v>
      </c>
      <c r="L32">
        <v>97</v>
      </c>
      <c r="M32" s="29" t="s">
        <v>4541</v>
      </c>
      <c r="N32" s="28" t="s">
        <v>4962</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4963</v>
      </c>
      <c r="H34" t="s">
        <v>101</v>
      </c>
      <c r="L34">
        <v>97</v>
      </c>
      <c r="M34" s="29" t="s">
        <v>34</v>
      </c>
      <c r="N34" s="28" t="s">
        <v>4964</v>
      </c>
    </row>
    <row r="35" spans="1:14" ht="102" x14ac:dyDescent="0.2">
      <c r="A35" t="s">
        <v>157</v>
      </c>
      <c r="B35" t="s">
        <v>99</v>
      </c>
      <c r="C35" t="s">
        <v>75</v>
      </c>
      <c r="D35" t="s">
        <v>158</v>
      </c>
      <c r="E35">
        <v>12</v>
      </c>
      <c r="G35" s="28" t="s">
        <v>4965</v>
      </c>
      <c r="H35" t="s">
        <v>101</v>
      </c>
      <c r="L35" t="s">
        <v>128</v>
      </c>
      <c r="M35" s="29" t="s">
        <v>159</v>
      </c>
      <c r="N35" s="28" t="s">
        <v>4966</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4967</v>
      </c>
      <c r="K38" t="s">
        <v>77</v>
      </c>
      <c r="L38">
        <v>97</v>
      </c>
      <c r="M38" s="29" t="s">
        <v>34</v>
      </c>
      <c r="N38" s="28" t="s">
        <v>4968</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4969</v>
      </c>
      <c r="L41">
        <v>98</v>
      </c>
      <c r="M41" s="29" t="s">
        <v>34</v>
      </c>
      <c r="N41" s="28" t="s">
        <v>4970</v>
      </c>
    </row>
    <row r="42" spans="1:14" ht="89.25" x14ac:dyDescent="0.2">
      <c r="A42" t="s">
        <v>169</v>
      </c>
      <c r="B42" t="s">
        <v>80</v>
      </c>
      <c r="C42" t="s">
        <v>75</v>
      </c>
      <c r="D42" t="s">
        <v>4591</v>
      </c>
      <c r="E42">
        <v>12</v>
      </c>
      <c r="F42" t="s">
        <v>82</v>
      </c>
      <c r="G42" s="28" t="s">
        <v>4971</v>
      </c>
      <c r="K42" t="s">
        <v>77</v>
      </c>
      <c r="L42">
        <v>98</v>
      </c>
      <c r="M42" s="29" t="s">
        <v>4543</v>
      </c>
      <c r="N42" s="28" t="s">
        <v>4972</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4973</v>
      </c>
      <c r="K44" t="s">
        <v>77</v>
      </c>
      <c r="L44" t="s">
        <v>174</v>
      </c>
      <c r="M44" s="29" t="s">
        <v>4593</v>
      </c>
      <c r="N44" s="28" t="s">
        <v>4974</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4975</v>
      </c>
      <c r="K50" t="s">
        <v>77</v>
      </c>
      <c r="L50" t="s">
        <v>183</v>
      </c>
      <c r="N50" s="28" t="s">
        <v>4976</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4977</v>
      </c>
      <c r="K52" t="s">
        <v>77</v>
      </c>
      <c r="L52" t="s">
        <v>149</v>
      </c>
      <c r="N52" s="28" t="s">
        <v>4978</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4979</v>
      </c>
      <c r="H54" t="s">
        <v>101</v>
      </c>
      <c r="L54" t="s">
        <v>134</v>
      </c>
      <c r="M54" s="29" t="s">
        <v>34</v>
      </c>
      <c r="N54" s="28" t="s">
        <v>4980</v>
      </c>
    </row>
    <row r="55" spans="1:14" ht="63.75" x14ac:dyDescent="0.2">
      <c r="A55" t="s">
        <v>197</v>
      </c>
      <c r="B55" t="s">
        <v>74</v>
      </c>
      <c r="C55" t="s">
        <v>104</v>
      </c>
      <c r="D55" t="s">
        <v>198</v>
      </c>
      <c r="G55" s="28" t="s">
        <v>4981</v>
      </c>
      <c r="I55" t="s">
        <v>77</v>
      </c>
      <c r="L55" t="s">
        <v>180</v>
      </c>
      <c r="M55" s="29" t="s">
        <v>4608</v>
      </c>
      <c r="N55" s="28" t="s">
        <v>4982</v>
      </c>
    </row>
    <row r="56" spans="1:14" ht="63.75" x14ac:dyDescent="0.2">
      <c r="A56" t="s">
        <v>199</v>
      </c>
      <c r="B56" t="s">
        <v>153</v>
      </c>
      <c r="C56" t="s">
        <v>75</v>
      </c>
      <c r="D56">
        <v>1</v>
      </c>
      <c r="E56">
        <v>6</v>
      </c>
      <c r="F56" t="s">
        <v>82</v>
      </c>
      <c r="G56" s="28" t="s">
        <v>4983</v>
      </c>
      <c r="H56" t="s">
        <v>133</v>
      </c>
      <c r="L56" t="s">
        <v>200</v>
      </c>
      <c r="M56" s="29" t="s">
        <v>34</v>
      </c>
      <c r="N56" s="28" t="s">
        <v>4984</v>
      </c>
    </row>
    <row r="57" spans="1:14" ht="102" x14ac:dyDescent="0.2">
      <c r="A57" t="s">
        <v>201</v>
      </c>
      <c r="B57" t="s">
        <v>202</v>
      </c>
      <c r="C57" t="s">
        <v>75</v>
      </c>
      <c r="D57" t="s">
        <v>203</v>
      </c>
      <c r="E57">
        <v>6</v>
      </c>
      <c r="F57" t="s">
        <v>82</v>
      </c>
      <c r="G57" s="28" t="s">
        <v>4985</v>
      </c>
      <c r="H57" t="s">
        <v>101</v>
      </c>
      <c r="J57" t="s">
        <v>77</v>
      </c>
      <c r="L57" t="s">
        <v>183</v>
      </c>
      <c r="N57" s="28" t="s">
        <v>4986</v>
      </c>
    </row>
    <row r="58" spans="1:14" ht="102" x14ac:dyDescent="0.2">
      <c r="A58" t="s">
        <v>53</v>
      </c>
      <c r="B58" t="s">
        <v>204</v>
      </c>
      <c r="C58" t="s">
        <v>75</v>
      </c>
      <c r="D58" t="s">
        <v>100</v>
      </c>
      <c r="E58">
        <v>12</v>
      </c>
      <c r="F58" t="s">
        <v>82</v>
      </c>
      <c r="G58" s="28" t="s">
        <v>4987</v>
      </c>
      <c r="J58" t="s">
        <v>77</v>
      </c>
      <c r="L58" t="s">
        <v>205</v>
      </c>
      <c r="M58" s="29" t="s">
        <v>206</v>
      </c>
      <c r="N58" s="28" t="s">
        <v>4988</v>
      </c>
    </row>
    <row r="59" spans="1:14" ht="140.25" x14ac:dyDescent="0.2">
      <c r="A59" t="s">
        <v>207</v>
      </c>
      <c r="B59" t="s">
        <v>204</v>
      </c>
      <c r="C59" t="s">
        <v>75</v>
      </c>
      <c r="D59" t="s">
        <v>208</v>
      </c>
      <c r="F59" t="s">
        <v>82</v>
      </c>
      <c r="G59" s="28" t="s">
        <v>4989</v>
      </c>
      <c r="J59" t="s">
        <v>77</v>
      </c>
      <c r="L59">
        <v>98</v>
      </c>
      <c r="M59" s="29" t="s">
        <v>4609</v>
      </c>
      <c r="N59" s="28" t="s">
        <v>4990</v>
      </c>
    </row>
    <row r="60" spans="1:14" ht="63.75" x14ac:dyDescent="0.2">
      <c r="A60" t="s">
        <v>209</v>
      </c>
      <c r="C60" t="s">
        <v>75</v>
      </c>
      <c r="D60" t="s">
        <v>210</v>
      </c>
      <c r="G60" s="28" t="s">
        <v>4991</v>
      </c>
      <c r="L60" t="s">
        <v>200</v>
      </c>
      <c r="N60" s="28" t="s">
        <v>4992</v>
      </c>
    </row>
    <row r="61" spans="1:14" ht="178.5" x14ac:dyDescent="0.2">
      <c r="A61" t="s">
        <v>211</v>
      </c>
      <c r="B61" t="s">
        <v>80</v>
      </c>
      <c r="C61" t="s">
        <v>75</v>
      </c>
      <c r="D61" t="s">
        <v>4610</v>
      </c>
      <c r="E61">
        <v>12</v>
      </c>
      <c r="F61" t="s">
        <v>82</v>
      </c>
      <c r="G61" s="28" t="s">
        <v>4993</v>
      </c>
      <c r="K61" t="s">
        <v>4544</v>
      </c>
      <c r="L61">
        <v>98</v>
      </c>
      <c r="M61" s="29" t="s">
        <v>4611</v>
      </c>
      <c r="N61" s="28" t="s">
        <v>4994</v>
      </c>
    </row>
    <row r="62" spans="1:14" ht="51" x14ac:dyDescent="0.2">
      <c r="A62" t="s">
        <v>212</v>
      </c>
      <c r="C62" t="s">
        <v>104</v>
      </c>
      <c r="D62" t="s">
        <v>213</v>
      </c>
      <c r="G62" s="28" t="s">
        <v>4995</v>
      </c>
      <c r="L62">
        <v>99</v>
      </c>
      <c r="N62" s="28" t="s">
        <v>4996</v>
      </c>
    </row>
    <row r="63" spans="1:14" ht="63.75" x14ac:dyDescent="0.2">
      <c r="A63" t="s">
        <v>54</v>
      </c>
      <c r="B63" t="s">
        <v>204</v>
      </c>
      <c r="C63" t="s">
        <v>104</v>
      </c>
      <c r="D63" t="s">
        <v>148</v>
      </c>
      <c r="E63">
        <v>12</v>
      </c>
      <c r="F63" t="s">
        <v>82</v>
      </c>
      <c r="G63" s="28" t="s">
        <v>4997</v>
      </c>
      <c r="J63" t="s">
        <v>77</v>
      </c>
      <c r="L63" t="s">
        <v>134</v>
      </c>
      <c r="M63" s="29" t="b">
        <v>0</v>
      </c>
      <c r="N63" s="28" t="s">
        <v>4998</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4999</v>
      </c>
      <c r="L66" t="s">
        <v>205</v>
      </c>
      <c r="M66" s="29" t="s">
        <v>34</v>
      </c>
      <c r="N66" s="28" t="s">
        <v>5000</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5001</v>
      </c>
      <c r="I68" t="s">
        <v>77</v>
      </c>
      <c r="L68" t="s">
        <v>221</v>
      </c>
      <c r="M68" s="29" t="s">
        <v>4619</v>
      </c>
      <c r="N68" s="28" t="s">
        <v>5002</v>
      </c>
    </row>
    <row r="69" spans="1:14" ht="63.75" x14ac:dyDescent="0.2">
      <c r="A69" t="s">
        <v>222</v>
      </c>
      <c r="C69" t="s">
        <v>104</v>
      </c>
      <c r="D69" t="s">
        <v>223</v>
      </c>
      <c r="G69" s="28" t="s">
        <v>5003</v>
      </c>
      <c r="L69">
        <v>100</v>
      </c>
      <c r="M69" s="29" t="s">
        <v>34</v>
      </c>
      <c r="N69" s="28" t="s">
        <v>5004</v>
      </c>
    </row>
    <row r="70" spans="1:14" ht="63.75" x14ac:dyDescent="0.2">
      <c r="A70" t="s">
        <v>224</v>
      </c>
      <c r="B70" t="s">
        <v>99</v>
      </c>
      <c r="C70" t="s">
        <v>75</v>
      </c>
      <c r="D70" t="s">
        <v>190</v>
      </c>
      <c r="E70">
        <v>6</v>
      </c>
      <c r="F70" t="s">
        <v>82</v>
      </c>
      <c r="G70" s="28" t="s">
        <v>5005</v>
      </c>
      <c r="H70" t="s">
        <v>101</v>
      </c>
      <c r="L70" t="s">
        <v>225</v>
      </c>
      <c r="M70" s="29" t="s">
        <v>34</v>
      </c>
      <c r="N70" s="28" t="s">
        <v>5006</v>
      </c>
    </row>
    <row r="71" spans="1:14" ht="89.25" x14ac:dyDescent="0.2">
      <c r="A71" t="s">
        <v>226</v>
      </c>
      <c r="B71" t="s">
        <v>80</v>
      </c>
      <c r="C71" t="s">
        <v>75</v>
      </c>
      <c r="D71" t="s">
        <v>195</v>
      </c>
      <c r="E71" t="s">
        <v>196</v>
      </c>
      <c r="G71" s="28" t="s">
        <v>5007</v>
      </c>
      <c r="K71" t="s">
        <v>77</v>
      </c>
      <c r="L71" t="s">
        <v>227</v>
      </c>
      <c r="M71" s="29" t="s">
        <v>4620</v>
      </c>
      <c r="N71" s="28" t="s">
        <v>5008</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5009</v>
      </c>
      <c r="H76" t="s">
        <v>133</v>
      </c>
      <c r="L76">
        <v>100</v>
      </c>
      <c r="M76" s="29" t="s">
        <v>238</v>
      </c>
      <c r="N76" s="28" t="s">
        <v>5010</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5011</v>
      </c>
      <c r="K79" t="s">
        <v>77</v>
      </c>
      <c r="L79" t="s">
        <v>242</v>
      </c>
      <c r="N79" s="28" t="s">
        <v>5012</v>
      </c>
    </row>
    <row r="80" spans="1:14" ht="63.75" x14ac:dyDescent="0.2">
      <c r="A80" t="s">
        <v>243</v>
      </c>
      <c r="B80" t="s">
        <v>80</v>
      </c>
      <c r="C80" t="s">
        <v>85</v>
      </c>
      <c r="D80">
        <v>1</v>
      </c>
      <c r="E80" t="s">
        <v>196</v>
      </c>
      <c r="G80" s="28" t="s">
        <v>5013</v>
      </c>
      <c r="K80" t="s">
        <v>77</v>
      </c>
      <c r="L80" t="s">
        <v>134</v>
      </c>
      <c r="M80" s="29" t="s">
        <v>34</v>
      </c>
      <c r="N80" s="28" t="s">
        <v>5014</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5015</v>
      </c>
      <c r="L83" t="s">
        <v>225</v>
      </c>
      <c r="M83" s="29" t="s">
        <v>4639</v>
      </c>
      <c r="N83" s="28" t="s">
        <v>5016</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5017</v>
      </c>
      <c r="J85" t="s">
        <v>77</v>
      </c>
      <c r="L85" t="s">
        <v>205</v>
      </c>
      <c r="M85" s="29" t="s">
        <v>34</v>
      </c>
      <c r="N85" s="28" t="s">
        <v>5018</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5019</v>
      </c>
      <c r="I87" t="s">
        <v>77</v>
      </c>
      <c r="L87" t="s">
        <v>251</v>
      </c>
      <c r="N87" s="28" t="s">
        <v>5020</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5021</v>
      </c>
      <c r="H92" t="s">
        <v>101</v>
      </c>
      <c r="L92" t="s">
        <v>242</v>
      </c>
      <c r="N92" s="28" t="s">
        <v>5022</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Randy</cp:lastModifiedBy>
  <dcterms:created xsi:type="dcterms:W3CDTF">2006-02-26T02:14:18Z</dcterms:created>
  <dcterms:modified xsi:type="dcterms:W3CDTF">2012-02-20T17:20:50Z</dcterms:modified>
</cp:coreProperties>
</file>